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Հավելված 2" sheetId="1" r:id="rId1"/>
    <sheet name="Հավելված 3" sheetId="2" r:id="rId2"/>
    <sheet name="Հավելված 4" sheetId="3" r:id="rId3"/>
    <sheet name="Հավելված 5" sheetId="4" r:id="rId4"/>
    <sheet name="Հավելված 6" sheetId="5" r:id="rId5"/>
    <sheet name="Հավելված 7" sheetId="6" r:id="rId6"/>
    <sheet name="Հավելված 8" sheetId="7" r:id="rId7"/>
  </sheets>
  <definedNames/>
  <calcPr fullCalcOnLoad="1"/>
</workbook>
</file>

<file path=xl/sharedStrings.xml><?xml version="1.0" encoding="utf-8"?>
<sst xmlns="http://schemas.openxmlformats.org/spreadsheetml/2006/main" count="2821" uniqueCount="819">
  <si>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</si>
  <si>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</si>
  <si>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</si>
  <si>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</si>
  <si>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</si>
  <si>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</si>
  <si>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</si>
  <si>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</si>
  <si>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</si>
  <si>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</si>
  <si>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</si>
  <si>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</si>
  <si>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</si>
  <si>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</si>
  <si>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</si>
  <si>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</si>
  <si>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</si>
  <si>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</si>
  <si>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</si>
  <si>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</si>
  <si>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</si>
  <si>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</si>
  <si>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</si>
  <si>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</si>
  <si>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</si>
  <si>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</si>
  <si>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</si>
  <si>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</si>
  <si>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</si>
  <si>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</si>
  <si>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</si>
  <si>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</si>
  <si>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</si>
  <si>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</si>
  <si>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</si>
  <si>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</si>
  <si>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</si>
  <si>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</si>
  <si>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</si>
  <si>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</si>
  <si>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</si>
  <si>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</si>
  <si>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</si>
  <si>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</si>
  <si>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</si>
  <si>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</si>
  <si>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</si>
  <si>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</si>
  <si>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</si>
  <si>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</si>
  <si>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</si>
  <si>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</si>
  <si>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</si>
  <si>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</si>
  <si>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</si>
  <si>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</si>
  <si>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</si>
  <si>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</si>
  <si>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</si>
  <si>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</si>
  <si>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</si>
  <si>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</si>
  <si>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</si>
  <si>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</si>
  <si>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</si>
  <si>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</si>
  <si>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</si>
  <si>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</si>
  <si>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</si>
  <si>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</si>
  <si>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</si>
  <si>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</si>
  <si>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</si>
  <si>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</si>
  <si>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</si>
  <si>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</si>
  <si>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</si>
  <si>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</si>
  <si>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</si>
  <si>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</si>
  <si>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</si>
  <si>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</si>
  <si>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</si>
  <si>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</si>
  <si>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</si>
  <si>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</si>
  <si>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</si>
  <si>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</si>
  <si>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</si>
  <si>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</si>
  <si>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</si>
  <si>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</si>
  <si>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</si>
  <si>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</si>
  <si>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</si>
  <si>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</si>
  <si>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</si>
  <si>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</si>
  <si>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</si>
  <si>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</si>
  <si>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</si>
  <si>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</si>
  <si>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</si>
  <si>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</si>
  <si>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</si>
  <si>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</si>
  <si>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</si>
  <si>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</si>
  <si>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</si>
  <si>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</si>
  <si>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</si>
  <si>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</si>
  <si>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</si>
  <si>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</si>
  <si>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</si>
  <si>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</si>
  <si>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</si>
  <si>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</si>
  <si>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</si>
  <si>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</si>
  <si>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</si>
  <si>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</si>
  <si>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</si>
  <si>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</si>
  <si>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</si>
  <si>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</si>
  <si>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</si>
  <si>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</si>
  <si>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</si>
  <si>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</si>
  <si>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</si>
  <si>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</si>
  <si>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</si>
  <si>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</si>
  <si>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</si>
  <si>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</si>
  <si>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</si>
  <si>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</si>
  <si>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</si>
  <si>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</si>
  <si>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</si>
  <si>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</si>
  <si>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</si>
  <si>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</si>
  <si>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</si>
  <si>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</si>
  <si>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</si>
  <si>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</si>
  <si>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</si>
  <si>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</si>
  <si>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</si>
  <si>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</si>
  <si>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</si>
  <si>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</si>
  <si>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</si>
  <si>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</si>
  <si>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</si>
  <si>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</si>
  <si>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</si>
  <si>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3.6 Øáõïù»ñ ïáõÛÅ»ñÇó, ïáõ·³ÝùÝ»ñÇó      (ïáÕ 1361 + ïáÕ 1362)                        ³Û¹ ÃíáõÙ`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</si>
  <si>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</si>
  <si>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</si>
  <si>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</si>
  <si>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</si>
  <si>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</si>
  <si>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</si>
  <si>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</si>
  <si>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</si>
  <si>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</si>
  <si>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</si>
  <si>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</si>
  <si>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</si>
  <si>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</si>
  <si>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</si>
  <si>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</si>
  <si>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</si>
  <si>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</si>
  <si>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</si>
  <si>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</si>
  <si>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</si>
  <si>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</si>
  <si>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</si>
  <si>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</si>
  <si>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</si>
  <si>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2023 թվական 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</si>
  <si>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</si>
  <si>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</si>
  <si>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</si>
  <si>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 xml:space="preserve">Ð³í»Éí³Í  N 2 </t>
  </si>
  <si>
    <t>Պատասխանատու ստորաբաժանումներ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</si>
  <si>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</si>
  <si>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</si>
  <si>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</si>
  <si>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</si>
  <si>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</si>
  <si>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</si>
  <si>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</si>
  <si>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</si>
  <si>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</si>
  <si>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</si>
  <si>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</si>
  <si>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</si>
  <si>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</si>
  <si>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</si>
  <si>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</si>
  <si>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</si>
  <si>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</si>
  <si>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</si>
  <si>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</si>
  <si>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</si>
  <si>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</si>
  <si>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</si>
  <si>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</si>
  <si>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</si>
  <si>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</si>
  <si>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</si>
  <si>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</si>
  <si>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</si>
  <si>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</si>
  <si>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</si>
  <si>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</si>
  <si>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</si>
  <si>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</si>
  <si>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</si>
  <si>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</si>
  <si>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</si>
  <si>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</si>
  <si>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</si>
  <si>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</si>
  <si>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</si>
  <si>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</si>
  <si>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</si>
  <si>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</si>
  <si>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</si>
  <si>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</si>
  <si>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</si>
  <si>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</si>
  <si>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</si>
  <si>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</si>
  <si>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</si>
  <si>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</si>
  <si>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</si>
  <si>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</si>
  <si>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</si>
  <si>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</si>
  <si>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</si>
  <si>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</si>
  <si>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</si>
  <si>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</si>
  <si>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</si>
  <si>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</si>
  <si>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</si>
  <si>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</si>
  <si>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</si>
  <si>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</si>
  <si>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</si>
  <si>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</si>
  <si>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</si>
  <si>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</si>
  <si>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</si>
  <si>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</si>
  <si>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</si>
  <si>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</si>
  <si>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</si>
  <si>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</si>
  <si>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</si>
  <si>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</si>
  <si>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</si>
  <si>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</si>
  <si>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</si>
  <si>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</si>
  <si>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</si>
  <si>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</si>
  <si>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</si>
  <si>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</si>
  <si>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</si>
  <si>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</si>
  <si>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</si>
  <si>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</si>
  <si>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</si>
  <si>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</si>
  <si>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</si>
  <si>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</si>
  <si>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</si>
  <si>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</si>
  <si>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</si>
  <si>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</si>
  <si>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</si>
  <si>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</si>
  <si>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</si>
  <si>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</si>
  <si>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</si>
  <si>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</si>
  <si>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</si>
  <si>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</si>
  <si>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</si>
  <si>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</si>
  <si>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</si>
  <si>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</si>
  <si>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</si>
  <si>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</si>
  <si>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</si>
  <si>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</si>
  <si>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</si>
  <si>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</si>
  <si>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</si>
  <si>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</si>
  <si>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</si>
  <si>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</si>
  <si>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</si>
  <si>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</si>
  <si>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</si>
  <si>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</si>
  <si>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</si>
  <si>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</si>
  <si>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</si>
  <si>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</si>
  <si>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</si>
  <si>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</si>
  <si>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</si>
  <si>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</si>
  <si>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</si>
  <si>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</si>
  <si>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</si>
  <si>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</si>
  <si>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</si>
  <si>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</si>
  <si>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</si>
  <si>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</si>
  <si>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</si>
  <si>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</si>
  <si>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</si>
  <si>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</si>
  <si>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</si>
  <si>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</si>
  <si>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</si>
  <si>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</si>
  <si>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</si>
  <si>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</si>
  <si>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</si>
  <si>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</si>
  <si>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</si>
  <si>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</si>
  <si>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</si>
  <si>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</si>
  <si>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</si>
  <si>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</si>
  <si>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</si>
  <si>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</si>
  <si>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</si>
  <si>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</si>
  <si>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</si>
  <si>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</si>
  <si>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</si>
  <si>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</si>
  <si>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</si>
  <si>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</si>
  <si>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</si>
  <si>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</si>
  <si>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</si>
  <si>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</si>
  <si>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</si>
  <si>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</si>
  <si>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</si>
  <si>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</si>
  <si>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</si>
  <si>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</si>
  <si>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</si>
  <si>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</si>
  <si>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</si>
  <si>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</si>
  <si>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</si>
  <si>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</si>
  <si>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</si>
  <si>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</si>
  <si>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</si>
  <si>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</si>
  <si>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</si>
  <si>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</si>
  <si>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</si>
  <si>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</si>
  <si>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</si>
  <si>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</si>
  <si>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</si>
  <si>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</si>
  <si>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</si>
  <si>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</si>
  <si>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</si>
  <si>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</si>
  <si>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</si>
  <si>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</si>
  <si>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</si>
  <si>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</si>
  <si>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</si>
  <si>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</si>
  <si>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</si>
  <si>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</si>
  <si>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</si>
  <si>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</si>
  <si>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</si>
  <si>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</si>
  <si>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</si>
  <si>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</si>
  <si>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</si>
  <si>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</si>
  <si>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</si>
  <si>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</si>
  <si>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</si>
  <si>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</si>
  <si>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</si>
  <si>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</si>
  <si>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</si>
  <si>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</si>
  <si>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</si>
  <si>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</si>
  <si>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</si>
  <si>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</si>
  <si>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</si>
  <si>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</si>
  <si>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</si>
  <si>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</si>
  <si>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</si>
  <si>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</si>
  <si>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</si>
  <si>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</si>
  <si>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</si>
  <si>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</si>
  <si>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</si>
  <si>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</si>
  <si>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</si>
  <si>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</si>
  <si>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</si>
  <si>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</si>
  <si>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</si>
  <si>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</si>
  <si>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</si>
  <si>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</si>
  <si>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</si>
  <si>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</si>
  <si>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</si>
  <si>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</si>
  <si>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</si>
  <si>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</si>
  <si>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</si>
  <si>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</si>
  <si>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</si>
  <si>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</si>
  <si>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</si>
  <si>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</si>
  <si>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</si>
  <si>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</si>
  <si>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</si>
  <si>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</si>
  <si>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</si>
  <si>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</si>
  <si>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</si>
  <si>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</si>
  <si>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</si>
  <si>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</si>
  <si>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</si>
  <si>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</si>
  <si>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</si>
  <si>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</si>
  <si>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</si>
  <si>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</si>
  <si>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</si>
  <si>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</si>
  <si>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</si>
  <si>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</si>
  <si>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</si>
  <si>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</si>
  <si>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</si>
  <si>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</si>
  <si>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</si>
  <si>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</si>
  <si>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</si>
  <si>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</si>
  <si>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</si>
  <si>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</si>
  <si>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</si>
  <si>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</si>
  <si>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</si>
  <si>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</si>
  <si>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</si>
  <si>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</si>
  <si>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</si>
  <si>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</si>
  <si>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</si>
  <si>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</si>
  <si>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</si>
  <si>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</si>
  <si>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</si>
  <si>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</si>
  <si>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</si>
  <si>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</si>
  <si>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</si>
  <si>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</si>
  <si>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</si>
  <si>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</si>
  <si>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</si>
  <si>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</si>
  <si>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</si>
  <si>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</si>
  <si>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</si>
  <si>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</si>
  <si>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</si>
  <si>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</si>
  <si>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</si>
  <si>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</si>
  <si>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</si>
  <si>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</si>
  <si>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</si>
  <si>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</si>
  <si>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</si>
  <si>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</si>
  <si>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</si>
  <si>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</si>
  <si>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</si>
  <si>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</si>
  <si>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</si>
  <si>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</si>
  <si>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</si>
  <si>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</si>
  <si>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</si>
  <si>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</si>
  <si>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</si>
  <si>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</si>
  <si>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</si>
  <si>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</si>
  <si>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</si>
  <si>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</si>
  <si>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</si>
  <si>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</si>
  <si>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</si>
  <si>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</si>
  <si>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</si>
  <si>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</si>
  <si>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</si>
  <si>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</si>
  <si>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</si>
  <si>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</si>
  <si>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</si>
  <si>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</si>
  <si>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</si>
  <si>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</si>
  <si>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</si>
  <si>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</si>
  <si>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</si>
  <si>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</si>
  <si>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</si>
  <si>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</si>
  <si>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</si>
  <si>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</si>
  <si>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</si>
  <si>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</si>
  <si>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</si>
  <si>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</si>
  <si>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</si>
  <si>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</si>
  <si>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</si>
  <si>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</si>
  <si>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</si>
  <si>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</si>
  <si>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</si>
  <si>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</si>
  <si>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</si>
  <si>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</si>
  <si>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</si>
  <si>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</si>
  <si>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</si>
  <si>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</si>
  <si>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</si>
  <si>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</si>
  <si>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</si>
  <si>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</si>
  <si>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</si>
  <si>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</si>
  <si>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</si>
  <si>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</si>
  <si>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</si>
  <si>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</si>
  <si>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</si>
  <si>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</si>
  <si>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</si>
  <si>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</si>
  <si>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</si>
  <si>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</si>
  <si>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</si>
  <si>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</si>
  <si>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</si>
  <si>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</si>
  <si>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</si>
  <si>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</si>
  <si>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</si>
  <si>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</si>
  <si>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</si>
  <si>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</si>
  <si>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</si>
  <si>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2. ì³ñã³Ï³Ý ûµÛ»ÏïÝ»ñÇ Ï³éáõóáõÙ ¨ ÑÇÙÝ³Ýáñá·áõÙ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</si>
  <si>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</si>
  <si>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</si>
  <si>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2. ºñ¨³Ý ù³Õ³ùÇ ·ÉË³íáñ Ñ³ï³Ï³·ÍÇ Çñ³Ï³Ý³óÙ³Ý í»ñÉáõÍáõÃÛáõÝ</t>
  </si>
  <si>
    <t>3. ¶áïÇ³íáñÙ³Ý ¨ Ï³éáõó³å³ïÙ³Ý Ý³Ë³·Í»ñÇ Ùß³ÏáõÙ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</si>
  <si>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</si>
  <si>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</si>
  <si>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</si>
  <si>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</si>
  <si>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</si>
  <si>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</si>
  <si>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</si>
  <si>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</si>
  <si>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2. ²ñ¨»ÉÛ³Ý ºíñáå³ÛÇ ¿Ý»ñ·³ËÝ³ÛáÕáõÃÛ³Ý ¨ µÝ³å³Ñå³Ý³Ï³Ý ·áñÍÁÝÏ»ñáõÃÛ³Ý ýáÝ¹Ç ³ç³ÏóáõÃÛ³Ùµ Çñ³Ï³Ý³óíáÕ §ºñ¨³ÝÇ ¿Ý»ñ·³³ñ¹ÛáõÝ³í»ïáõÃÛ³Ý¦ ¹ñ³Ù³ßÝáñÑ³ÛÇÝ Íñ³·Çñ</t>
  </si>
  <si>
    <t>3. §ºñ¨³ÝÇ ¿Ý»ñ·³³ñ¹ÛáõÝ³í»ïáõÃÛ³Ý¦ Íñ³·ñÇ Ñ³Ù³ýÇÝ³Ýë³íáñáõÙ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</si>
  <si>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</si>
  <si>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</si>
  <si>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</si>
  <si>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</si>
  <si>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</si>
  <si>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</si>
  <si>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</si>
  <si>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</si>
  <si>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</si>
  <si>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</si>
  <si>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</si>
  <si>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</si>
  <si>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</si>
  <si>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</si>
  <si>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</si>
  <si>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</si>
  <si>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</si>
  <si>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</si>
  <si>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</si>
  <si>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</si>
  <si>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</si>
  <si>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</si>
  <si>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</si>
  <si>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</si>
  <si>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</si>
  <si>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</si>
  <si>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</si>
  <si>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3. ì»ñ³Ï³éáõóÙ³Ý ¨ ½³ñ·³óÙ³Ý »íñáå³Ï³Ý µ³ÝÏÇ ³ç³ÏóáõÃÛ³Ùµ Çñ³Ï³Ý³óíáÕ §ºñ¨³ÝÇ Ïáßï Ã³÷áÝÝ»ñÇ Ï³é³í³ñÙ³Ý¦ ¹ñ³Ù³ßÝáñÑ³ÛÇÝ Íñ³·Çñ (å³ïíÇñ³Ïí³Í ÉÇ³½áñáõÃÛáõÝÝ»ñ)</t>
  </si>
  <si>
    <t>4. ºíñáå³Ï³Ý Ý»ñ¹ñáõÙ³ÛÇÝ µ³ÝÏÇ ³ç³ÏóáõÃÛ³Ùµ Çñ³Ï³Ý³óíáÕ §ºñ¨³ÝÇ Ïáßï Ã³÷áÝÝ»ñÇ Ï³é³í³ñÙ³Ý¦ Íñ³·Çñ (å³ïíÇñ³Ïí³Í ÉÇ³½áñáõÃÛáõÝÝ»ñ)</t>
  </si>
  <si>
    <t>5. ºíñáå³Ï³Ý ÙÇáõÃÛ³Ý Ñ³ñ¨³ÝáõÃÛ³Ý Ý»ñ¹ñáõÙ³ÛÇÝ ·áñÍÇùÇ ³ç³ÏóáõÃÛ³Ùµ Çñ³Ï³Ý³óíáÕ §ºñ¨³ÝÇ Ïáßï Ã³÷áÝÝ»ñÇ Ï³é³í³ñÙ³Ý¦ ¹ñ³Ù³ßÝáñÑ³ÛÇÝ Íñ³·Çñ (å³ïíÇñ³Ïí³Í ÉÇ³½áñáõÃÛáõÝÝ»ñ)</t>
  </si>
  <si>
    <t>6. ²ñ¨»ÉÛ³Ý ºíñáå³ÛÇ ¿Ý»ñ·³ËÝ³ÛáÕáõÃÛ³Ý ¨ µÝ³å³Ñå³Ý³Ï³Ý ·áñÍÁÝÏ»ñáõÃÛ³Ý ýáÝ¹Ç ³ç³ÏóáõÃÛ³Ùµ Çñ³Ï³Ý³óíáÕ §ºñ¨³ÝÇ Ïáßï Ã³÷áÝÝ»ñÇ Ï³é³í³ñÙ³Ý¦ ¹ñ³Ù³ßÝáñÑ³ÛÇÝ Íñ³·Çñ (å³ïíÇñ³Ïí³Í ÉÇ³½áñáõÃÛáõÝÝ»ñ)</t>
  </si>
  <si>
    <t>1. æñ³Ñ»é³óÙ³Ý ÏáÙáõÝÇÏ³óÇáÝ ó³Ýó»ñÇ Ï³éáõóáõÙ</t>
  </si>
  <si>
    <t>1. Î³Ý³ã ï³ñ³ÍùÝ»ñÇ ÑÇÙÝáõÙ ¨ å³Ñå³ÝáõÙ</t>
  </si>
  <si>
    <t>2. ²Ëï³Ñ³ÝÙ³Ý ¨ ÙÇç³ï³½»ñÍÙ³Ý Í³é³ÛáõÃÛáõÝÝ»ñ /¹»é³ïÇ½³óÇ³</t>
  </si>
  <si>
    <t>3. Ð³ë³ñ³Ï³Ï³Ý ½áõ·³ñ³ÝÝ»ñÇ å³Ñå³ÝáõÙ ¨ í»ñ³Ýáñá·áõÙ</t>
  </si>
  <si>
    <t>4. Â³÷³éáÕ Ï»Ý¹³ÝÇÝ»ñÇ íÝ³ë³½»ñÍáõÙ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</si>
  <si>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</si>
  <si>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</si>
  <si>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</si>
  <si>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4. ì»ñ³Ï³éáõóÙ³Ý ¨ ½³ñ·³óÙ³Ý »íñáå³Ï³Ý µ³ÝÏÇ ³ç³ÏóáõÃÛ³Ùµ Çñ³Ï³Ý³óíáÕ §ºñ¨³ÝÇ ù³Õ³ù³ÛÇÝ Éáõë³íáñáõÃÛ³Ý¦ Íñ³·Çñ (å³ïíÇñ³Ïí³Í ÉÇ³½áñáõÃÛáõÝÝ»ñ)</t>
  </si>
  <si>
    <t>5. ²ñ¨»ÉÛ³Ý ºíñáå³ÛÇ ¿Ý»ñ·³ËÝ³ÛáÕáõÃÛ³Ý ¨ µÝ³å³Ñå³Ý³Ï³Ý ·áñÍÁÝÏ»ñáõÃÛ³Ý ýáÝ¹Ç ³ç³ÏóáõÃÛ³Ùµ Çñ³Ï³Ý³óíáÕ §ºñ¨³ÝÇ ù³Õ³ù³ÛÇÝ Éáõë³íáñáõÃÛ³Ý¦ ¹ñ³Ù³ßÝáñÑ³ÛÇÝ Íñ³·Çñ (å³ïíÇñ³Ïí³Í ÉÇ³½áñáõÃÛáõÝÝ»ñ)</t>
  </si>
  <si>
    <t>6. ²ñï³ùÇÝ Éáõë³íáñáõÃÛ³Ý ó³ÝóÇ »ÝÃ³Ï³éáõóí³ÍùÝ»ñÇ ½³ñ·³óáõÙ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</si>
  <si>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</si>
  <si>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</si>
  <si>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</si>
  <si>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</si>
  <si>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</si>
  <si>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</si>
  <si>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</si>
  <si>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</si>
  <si>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</si>
  <si>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</si>
  <si>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</si>
  <si>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</si>
  <si>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</si>
  <si>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</si>
  <si>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</si>
  <si>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</si>
  <si>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</si>
  <si>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</si>
  <si>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</si>
  <si>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</si>
  <si>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</si>
  <si>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</si>
  <si>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</si>
  <si>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</si>
  <si>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</si>
  <si>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</si>
  <si>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</si>
  <si>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</si>
  <si>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</si>
  <si>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</si>
  <si>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</si>
  <si>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</si>
  <si>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</si>
  <si>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</si>
  <si>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</si>
  <si>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</si>
  <si>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</si>
  <si>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</si>
  <si>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</si>
  <si>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</si>
  <si>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</si>
  <si>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</si>
  <si>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Ð³í»Éí³Í  N 4</t>
  </si>
  <si>
    <t>Ð³í»Éí³Í  N 5</t>
  </si>
  <si>
    <t>Ð³í»Éí³Í  N 6</t>
  </si>
  <si>
    <t>Ð³í»Éí³Í  N 7</t>
  </si>
  <si>
    <t>Ð³í»Éí³Í  N 8</t>
  </si>
  <si>
    <t xml:space="preserve">Ð³í»Éí³Í  N 3 </t>
  </si>
  <si>
    <t>2021 փաստացի</t>
  </si>
  <si>
    <t xml:space="preserve">2022 հաստատված </t>
  </si>
  <si>
    <t xml:space="preserve"> 2023թ կանխատեսված և 2022թ. հաստատված բյուջեի տարբերություն</t>
  </si>
  <si>
    <t>Ծանոթություն</t>
  </si>
  <si>
    <t>2023թ կանխատեսված և 2022թ. հաստատված բյուջեի տարբերության վերաբերյալ հիմնավորումներ</t>
  </si>
  <si>
    <t>՝-գործառնական և բանկային ծառայությունների ծախսեր</t>
  </si>
  <si>
    <t>՛-Հյուղարկավորության նպաստներ բյուջեից</t>
  </si>
  <si>
    <t>՛-կրթական,մշակութային և սպորտային նպաստներ բյուջեից</t>
  </si>
  <si>
    <t>՛-Աճեցվող ակտիվներ</t>
  </si>
  <si>
    <t>՛-Գեոդեզիական քարտեզագրական ծախսեր</t>
  </si>
  <si>
    <t>ՉԱՐՏԱԴՐՎԱԾ ԱԿՏԻՎՆԵՐ</t>
  </si>
  <si>
    <t>՛բանկային ծառայություններ</t>
  </si>
  <si>
    <t>Ընդհանուր բնույթի այլ ծառայություններ</t>
  </si>
  <si>
    <t>Նպաստներ բյուջեից</t>
  </si>
  <si>
    <t>որից՝</t>
  </si>
  <si>
    <t>1205131,0</t>
  </si>
  <si>
    <t>74192,0</t>
  </si>
  <si>
    <t>6943,0</t>
  </si>
  <si>
    <t>180180,0</t>
  </si>
  <si>
    <t>²ÛÉ Ùß³ÏáõÃ³ÛÇÝ Ï³½Ù³Ï»ñåáõÃÛáõÝÝ»ñ,գրադարաններ</t>
  </si>
  <si>
    <t>152446,0</t>
  </si>
  <si>
    <t>Ռադիո և հեռուստահաղորդումնրի հեռարձակման և հրատարակչական ծառայություններ</t>
  </si>
  <si>
    <t>Հեռուստառադիոհաղորդումներ</t>
  </si>
  <si>
    <t>Հանգիստ, մշակույթ և կրոն /այլ դասերին չպատկանող/</t>
  </si>
  <si>
    <t>681822,0</t>
  </si>
  <si>
    <t>Կրթություն /այլ դասերին չպատկանող/</t>
  </si>
  <si>
    <t>այլ վարձատրություններ</t>
  </si>
  <si>
    <t>արտագերատեսչական ծախսեր</t>
  </si>
  <si>
    <t>այլ տրանսպորտային ծախսեր</t>
  </si>
  <si>
    <t>առողջապահական և լաբորատոր  ÝÛáõÃ»ñ</t>
  </si>
  <si>
    <t>կառավարման մարմինների գործունեության հետևանքով առաջացած վնասվածքների կամ վնասների վերականգնում</t>
  </si>
  <si>
    <t>նախագծահետազոտական ծախսեր</t>
  </si>
  <si>
    <t>կառավարչական ծառայություններ</t>
  </si>
  <si>
    <t>համակարգչային ծառայություններ</t>
  </si>
  <si>
    <t>կենցաղային և հանրային սննդի ծառայություններ</t>
  </si>
  <si>
    <t>ներկայացուցչական ծախսեր</t>
  </si>
  <si>
    <t>հատուկ նպատակային նյութեր</t>
  </si>
  <si>
    <t>մասնագիտական ծառայություններ</t>
  </si>
  <si>
    <t>գրասենյակային նյութեր և հագուստ</t>
  </si>
  <si>
    <t>3. ûµÛ»ÏïÝ»ñÇ Ï³éáõóáõÙ ¨ ÑÇÙÝ³Ýáñá·áõÙ</t>
  </si>
  <si>
    <t>ընդհանուր բնույթի այլ ծառայություններ</t>
  </si>
  <si>
    <t>հող</t>
  </si>
  <si>
    <t>նվիրատվություն շահույթ չհետապնդող այլ կազմակերպություններին</t>
  </si>
  <si>
    <t>03</t>
  </si>
  <si>
    <t>Հասարակական կարգ, անվտանգություն և դատական գործունեություն (տող2310+տող2320+տող2330+տող2340+տող2350+տող2360+տող2370+տող2380)</t>
  </si>
  <si>
    <t>որից</t>
  </si>
  <si>
    <t>փրկարար ծառայություն</t>
  </si>
  <si>
    <t>բնական աղետներից առաջացած վնասվածքների և վնասների վերականգնում</t>
  </si>
  <si>
    <t>այլ նպաստներ բյուջեից</t>
  </si>
  <si>
    <t>Գյուղատնտեսություն</t>
  </si>
  <si>
    <t>աշխատակազմի մասնագիտական զարգացման ծառայություններ</t>
  </si>
  <si>
    <t>գյուղատնտեսական ապրանքներ</t>
  </si>
  <si>
    <t>այլ մեքենաներ և սարքավորումներ</t>
  </si>
  <si>
    <t>1.ֆոտովոլտային և արևային կայանների կառուցում</t>
  </si>
  <si>
    <t>7. Ø³ÛñáõÕÇÝ»ñÇ ¨ ÷áÕáóÝ»ñÇ í»ñ³Ï³éáõóáõÙ ¨ ÑÇÙÝ³Ýáñá·áõÙ</t>
  </si>
  <si>
    <t>Ընթացիկ դրամաշնորհներ ՀՈԱԿ-ներին</t>
  </si>
  <si>
    <t>12. öáÕáóÝ»ñÇ, Ññ³å³ñ³ÏÝ»ñÇ ¨ ³Û·ÇÝ»ñÇ Ï³Ñ³íáñáõÙ</t>
  </si>
  <si>
    <t>13. Ö³Ý³å³ñÑ³ÛÇÝ »ñÃ¨»ÏáõÃÛ³Ý ³Ýíï³Ý·áõÃÛ³Ý ³å³ÑáíáõÙ ¨ ×³Ý³å³ñÑ³ïñ³Ýëåáñï³ÛÇÝ å³ï³Ñ³ñÝ»ñÇ Ï³ÝË³ñ·»ÉáõÙ (å³ïíÇñ³Ïí³Í ÉÇ³½áñáõÃÛáõÝÝ»ñ)</t>
  </si>
  <si>
    <t>ներքին գործուղումներ</t>
  </si>
  <si>
    <t>մեքենաների և սարքավորումների ընթացիկ  նորոգում և պահպանում</t>
  </si>
  <si>
    <t>այլ հարկեր</t>
  </si>
  <si>
    <t>տրանսպորտային սարքավորումներ</t>
  </si>
  <si>
    <t>տեղեկատվական ծառայություններ</t>
  </si>
  <si>
    <t>ԱՅԼ ՀԻՄՆԱԿԱՆ ՄԻՋՈՑՆԵՐԻ ԻՐԱՑՈՒՄԻՑ ՄՈՒՏՔԵՐ</t>
  </si>
  <si>
    <t>5. Þñç³Ï³ ÙÇç³í³ÛñÇ å³ßïå³ÝáõÃÛ³Ý »ÝÃ³Ï³éáõóí³ÍùÝ»ñÇ ½³ñ·³óáõÙ</t>
  </si>
  <si>
    <t>1. Բնակարանային շինարարություն</t>
  </si>
  <si>
    <t>Համայնքների զարգացում</t>
  </si>
  <si>
    <t>շենքերի և շինությունների ընթացիկ նորոգում և պահպանում</t>
  </si>
  <si>
    <t>աճեցվող ակտիվներ</t>
  </si>
  <si>
    <t>Ջրամատակարում</t>
  </si>
  <si>
    <t>կենցաղային և հանրային սննդի նյութեր</t>
  </si>
  <si>
    <t>5. æñ³ÛÇÝ Ï³éáõÛóÝ»ñÇ ß³Ñ³·áñÍáõÙ ¨ å³Ñå³ÝáõÙ</t>
  </si>
  <si>
    <t>ոչ նյութական հիմնական միջոցներ</t>
  </si>
  <si>
    <t>Ռադիո և հեռուստահաղորդումների հեռարձակման և հրատարակչական ծառայություններ</t>
  </si>
  <si>
    <t>Հրատարակչություններ, խմբագրություններ</t>
  </si>
  <si>
    <t>Քաղաքական կուսակցություններ, հասարակական կազմակերպություններ, արհմիություններ</t>
  </si>
  <si>
    <t>Հանգիստ , մշակույթ և կրոն (այլ դասերին չպատկանող)</t>
  </si>
  <si>
    <t>3. ºñ³Åßï³Ï³Ý ¨ ³ñí»ëïÇ ¹åñáóÝ»ñáõÙ ³½·³ÛÇÝ É³ñ³ÛÇÝ ¨ ÷áÕ³ÛÇÝ Ýí³·³ñ³ÝÝ»ñÇ ·Íáí áõëáõóáõÙ</t>
  </si>
  <si>
    <t>4. ²ñï³¹åñáó³Ï³Ý Ï³½Ù³Ï»ñåáõÃÛáõÝÝ»ñÇ ÑÇÙÝ³Ýáñá·áõÙ ¨ í»ñ³Ýáñá·áõÙ</t>
  </si>
  <si>
    <t>5. ²ç³ÏóáõÃÛáõÝ ³ñï³¹åñáó³Ï³Ý Ï³½Ù³Ï»ñåáõÃÛáõÝÝ»ñÇÝ</t>
  </si>
  <si>
    <t>1. Ð³ë³ñ³Ï³Ï³Ý Ï³½Ù³Ï»ñåáõÃÛáõÝÝ»ñÇÝ ³ç³ÏóáõÃÛáõÝ</t>
  </si>
  <si>
    <t>2. ´³½Ù³½³í³Ï, »ñÇï³ë³ñ¹ ¨ ³ÛÉ ËÙµ»ñÇÝ å³ïÏ³ÝáÕ ÁÝï³ÝÇùÝ»ñÇÝ ³ç³ÏóáõÃÛáõÝ</t>
  </si>
  <si>
    <t>հուղարկավորության նպաստներ բյուջեից</t>
  </si>
  <si>
    <t>կրթական, մշակութային և սպորտային նպաստ բյուջեից</t>
  </si>
  <si>
    <t>3. Ð³Ûñ»Ý³¹³ñÓ ¨ ÷³Ëëï³Ï³Ý ÁÝï³ÝÇùÝ»ñÇÝ ³ç³ÏóáõÃÛáõÝ</t>
  </si>
  <si>
    <t>4. ²ñï³Ï³ñ· Çñ³íÇ×³ÏÝ»ñáõÙ ¨ ÝÙ³Ý³ïÇå ³ÛÉ ¹»åù»ñáõÙ ÏÛ³ÝùÇ ¹Åí³ñÇÝ Çñ³íÇ×³ÏÝ»ñáõÙ Ñ³ÛïÝí³Í ³ÝÓ³Ýó ¨ ÁÝï³ÝÇùÇÝ»ñÇÝ ³ç³ÏóáõÃÛáõÝ</t>
  </si>
  <si>
    <t>՛Այլ կապիտալ դրամաշնորհներ</t>
  </si>
  <si>
    <t>՛Նախագծահետազոտական ծախսեր</t>
  </si>
  <si>
    <t>՛Կապի ծառայություններ</t>
  </si>
  <si>
    <t>՛Ոռոգման ցանցի կապիտալ վերանորոգում</t>
  </si>
  <si>
    <t>՛Գեոդեզիական քարտեզագրական ծախսեր</t>
  </si>
  <si>
    <t>Տրանսպորտային սարքավորումներ</t>
  </si>
  <si>
    <t>Կոմունալ ծառայություն</t>
  </si>
  <si>
    <t>1. Կենսաբազմազանություն և բնության պաշտպանություն</t>
  </si>
  <si>
    <t>Կապի ծառայություն</t>
  </si>
  <si>
    <t>Շենքերի և կառույցների ընթացիկ նորոգում և պահպանում</t>
  </si>
  <si>
    <t>Շենքերի և շինությունների կապիտալ վերանորոգում</t>
  </si>
  <si>
    <t>Շենքերի և շինությունների կառուցում</t>
  </si>
  <si>
    <t>՛Սուբսիդիաներ</t>
  </si>
  <si>
    <t>Շենքերի և շինությունների ընթացիկ նորոգում և պահպանում</t>
  </si>
  <si>
    <t>Սուբսիդիաներ ոչ Ֆինանսական պետական /համայնքային/ կազմակերպություներին</t>
  </si>
  <si>
    <t>Հատուկ նպատակային այլ նյութեր</t>
  </si>
  <si>
    <t>Սպորտայի միջոցառումներ</t>
  </si>
  <si>
    <t>1. Սպորտային միջոցառումներ</t>
  </si>
  <si>
    <t>Այլ ընթացիկ դրմաշնորհներ</t>
  </si>
  <si>
    <t>ընթացիկ դրամաշնորհներ պետական և համայնքային ոչ առևտրային կազմակերպություններին</t>
  </si>
  <si>
    <t>Գեոդեզիական քարտեզագրական ծախսեր</t>
  </si>
  <si>
    <t>Այլ կապիտալ դրամաշնորհներ</t>
  </si>
  <si>
    <t>Համաֆինանսավորմամբ իրականացվող ծրագրեր և (կամ) կապիտալ ակտիվի ձեռք բերում</t>
  </si>
  <si>
    <t>Հայաստանի Հանրապետության Արարատի մարզի Արտաշատ համայնքի միջնաժամկետ ծախսերի ծրագրի 2023-2025թթ. վարչական և ֆոնդային մասերի եկամուտները` ըստ ձևավորման աղբյուրների</t>
  </si>
  <si>
    <t>Հայաստանի Հանրապետության Արարատի մարզի Արտաշատ համայնքի 2023-2025թթ. միջնաժամկետ ծախսերի ծրագրի վարչական և ֆոնդային մասերի եկամուտների տարեկան մուտքերի հավաքագրումը` ըստ դրանց գանձման (ապահովման) համար պատասխանատու ստորաբաժանումների</t>
  </si>
  <si>
    <t>Հայաստանի Հանրապետության Արարատի մարզի Արտաշատ համայնքի 2023-2025թթ.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</si>
  <si>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Հայաստանի Հանրապետության Արարատի մարզի Արտաշատ համայնքի 2023-2025թթ.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</si>
  <si>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Հայաստանի Հանրապետության Արարատի մարզի Արտաշատ համայնքի 2023-2025թթ. միջնաժամկետ ծախսերի ծրագրերի հավելուրդը (դեֆիցիտը)</t>
  </si>
  <si>
    <t xml:space="preserve">Հայաստանի Հանրապետության Արարատի մարզի Արտաշատ համայնքի 2023-2025թթ. միջնաժամկետ ծախսերի ծրագրերի դեֆիցիտի (պակացուրդի) ֆինանսավորումը ըստ աղբյուրների                                                </t>
  </si>
  <si>
    <t>Հայաստանի Հանրապետության Արարատի մարզի Արտաշատ համայնքի 2023-2025 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</si>
</sst>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0.0"/>
    <numFmt numFmtId="186" formatCode="0.0000"/>
    <numFmt numFmtId="187" formatCode="0.000"/>
    <numFmt numFmtId="188" formatCode="#,##0.00\ ;\(#,##0.00\)"/>
    <numFmt numFmtId="189" formatCode="#,##0.000\ ;\(#,##0.000\)"/>
    <numFmt numFmtId="190" formatCode="[$-409]dddd\,\ mmmm\ dd\,\ yyyy"/>
    <numFmt numFmtId="191" formatCode="[$-409]h:mm:ss\ AM/PM"/>
    <numFmt numFmtId="192" formatCode="#,##0\ ;\(#,##0\)"/>
    <numFmt numFmtId="193" formatCode="#,##0.0000\ ;\(#,##0.0000\)"/>
    <numFmt numFmtId="194" formatCode="#,##0.00000\ ;\(#,##0.00000\)"/>
    <numFmt numFmtId="195" formatCode="#,##0.000000\ ;\(#,##0.000000\)"/>
    <numFmt numFmtId="196" formatCode="0.00000"/>
    <numFmt numFmtId="197" formatCode="#,##0.0000000\ ;\(#,##0.0000000\)"/>
    <numFmt numFmtId="198" formatCode="0.000000"/>
    <numFmt numFmtId="199" formatCode="#,##0.000_);\(#,##0.000\)"/>
    <numFmt numFmtId="200" formatCode="_-* #,##0.00_-;\-* #,##0.00_-;_-* &quot;-&quot;??_-;_-@_-"/>
    <numFmt numFmtId="201" formatCode="#,##0.00000_);\(#,##0.00000\)"/>
    <numFmt numFmtId="202" formatCode="#,##0.0&quot;  &quot;;[Red]\-#,##0.0&quot;  &quot;"/>
    <numFmt numFmtId="203" formatCode="#,##0.000&quot;  &quot;;[Red]\-#,##0.000&quot;  &quot;"/>
    <numFmt numFmtId="204" formatCode="#,##0.0;[Red]#,##0.0"/>
    <numFmt numFmtId="205" formatCode="#,##0.00;[Red]#,##0.00"/>
  </numFmts>
  <fonts count="56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name val="Arial LatArm"/>
      <family val="2"/>
    </font>
    <font>
      <b/>
      <i/>
      <sz val="8"/>
      <name val="Arial Armenian"/>
      <family val="2"/>
    </font>
    <font>
      <b/>
      <sz val="8"/>
      <name val="Arial Armenian"/>
      <family val="2"/>
    </font>
    <font>
      <sz val="9"/>
      <name val="Arial LatArm"/>
      <family val="2"/>
    </font>
    <font>
      <sz val="8.5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61"/>
      <name val="Arial Armenian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u val="single"/>
      <sz val="8"/>
      <color indexed="30"/>
      <name val="Arial Armenian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8"/>
      <color indexed="1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 Armeni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 Armeni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 LatArm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11" fillId="0" borderId="3" applyNumberFormat="0" applyFill="0" applyProtection="0">
      <alignment horizontal="center" vertical="center"/>
    </xf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43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11" fillId="0" borderId="3" applyNumberFormat="0" applyFill="0" applyProtection="0">
      <alignment horizontal="left" vertical="center" wrapText="1"/>
    </xf>
    <xf numFmtId="0" fontId="49" fillId="0" borderId="7" applyNumberFormat="0" applyFill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1" borderId="8" applyNumberFormat="0" applyFont="0" applyAlignment="0" applyProtection="0"/>
    <xf numFmtId="0" fontId="51" fillId="26" borderId="9" applyNumberFormat="0" applyAlignment="0" applyProtection="0"/>
    <xf numFmtId="13" fontId="4" fillId="0" borderId="0" applyFont="0" applyFill="0" applyProtection="0">
      <alignment/>
    </xf>
    <xf numFmtId="4" fontId="11" fillId="0" borderId="3" applyFill="0" applyProtection="0">
      <alignment horizontal="right" vertical="center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0" fontId="4" fillId="0" borderId="0" applyFont="0" applyFill="0" applyProtection="0">
      <alignment/>
    </xf>
  </cellStyleXfs>
  <cellXfs count="265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78" fontId="0" fillId="0" borderId="0" xfId="0" applyNumberFormat="1" applyAlignment="1">
      <alignment horizontal="center" vertical="top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178" fontId="6" fillId="0" borderId="12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178" fontId="6" fillId="0" borderId="0" xfId="0" applyNumberFormat="1" applyFont="1" applyAlignment="1">
      <alignment horizontal="right" vertical="center"/>
    </xf>
    <xf numFmtId="0" fontId="9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178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vertical="center"/>
    </xf>
    <xf numFmtId="39" fontId="6" fillId="0" borderId="12" xfId="0" applyNumberFormat="1" applyFont="1" applyFill="1" applyBorder="1" applyAlignment="1">
      <alignment horizontal="center" vertical="top"/>
    </xf>
    <xf numFmtId="181" fontId="6" fillId="0" borderId="12" xfId="0" applyNumberFormat="1" applyFont="1" applyFill="1" applyBorder="1" applyAlignment="1">
      <alignment horizontal="center" vertical="top"/>
    </xf>
    <xf numFmtId="178" fontId="6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/>
    </xf>
    <xf numFmtId="178" fontId="6" fillId="0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top"/>
    </xf>
    <xf numFmtId="178" fontId="0" fillId="0" borderId="0" xfId="0" applyNumberFormat="1" applyFill="1" applyAlignment="1">
      <alignment horizontal="center" vertical="top"/>
    </xf>
    <xf numFmtId="178" fontId="0" fillId="0" borderId="0" xfId="0" applyNumberFormat="1" applyFill="1" applyAlignment="1">
      <alignment horizontal="right" vertical="top"/>
    </xf>
    <xf numFmtId="178" fontId="8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178" fontId="6" fillId="0" borderId="0" xfId="0" applyNumberFormat="1" applyFont="1" applyFill="1" applyAlignment="1">
      <alignment horizontal="right" vertical="top"/>
    </xf>
    <xf numFmtId="178" fontId="6" fillId="0" borderId="0" xfId="0" applyNumberFormat="1" applyFont="1" applyFill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183" fontId="7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6" fillId="0" borderId="12" xfId="0" applyFont="1" applyFill="1" applyBorder="1" applyAlignment="1">
      <alignment horizontal="left" vertical="top" wrapText="1"/>
    </xf>
    <xf numFmtId="178" fontId="6" fillId="0" borderId="12" xfId="0" applyNumberFormat="1" applyFont="1" applyFill="1" applyBorder="1" applyAlignment="1">
      <alignment horizontal="right" vertical="top"/>
    </xf>
    <xf numFmtId="178" fontId="6" fillId="0" borderId="19" xfId="0" applyNumberFormat="1" applyFont="1" applyFill="1" applyBorder="1" applyAlignment="1">
      <alignment horizontal="right" vertical="top"/>
    </xf>
    <xf numFmtId="0" fontId="0" fillId="0" borderId="20" xfId="0" applyFill="1" applyBorder="1" applyAlignment="1">
      <alignment/>
    </xf>
    <xf numFmtId="178" fontId="7" fillId="0" borderId="19" xfId="0" applyNumberFormat="1" applyFont="1" applyFill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85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/>
    </xf>
    <xf numFmtId="178" fontId="7" fillId="0" borderId="12" xfId="0" applyNumberFormat="1" applyFont="1" applyFill="1" applyBorder="1" applyAlignment="1">
      <alignment horizontal="center" vertical="top"/>
    </xf>
    <xf numFmtId="185" fontId="6" fillId="0" borderId="12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178" fontId="7" fillId="0" borderId="12" xfId="0" applyNumberFormat="1" applyFont="1" applyFill="1" applyBorder="1" applyAlignment="1">
      <alignment horizontal="right" vertical="top"/>
    </xf>
    <xf numFmtId="178" fontId="7" fillId="0" borderId="19" xfId="0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center" vertical="top"/>
    </xf>
    <xf numFmtId="178" fontId="6" fillId="0" borderId="15" xfId="0" applyNumberFormat="1" applyFont="1" applyFill="1" applyBorder="1" applyAlignment="1">
      <alignment horizontal="center" vertical="top"/>
    </xf>
    <xf numFmtId="0" fontId="0" fillId="0" borderId="21" xfId="0" applyFill="1" applyBorder="1" applyAlignment="1">
      <alignment/>
    </xf>
    <xf numFmtId="178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178" fontId="0" fillId="0" borderId="0" xfId="0" applyNumberFormat="1" applyFont="1" applyFill="1" applyAlignment="1">
      <alignment horizontal="right" vertical="top"/>
    </xf>
    <xf numFmtId="0" fontId="0" fillId="0" borderId="16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vertical="center"/>
    </xf>
    <xf numFmtId="185" fontId="0" fillId="0" borderId="0" xfId="0" applyNumberFormat="1" applyFont="1" applyFill="1" applyAlignment="1">
      <alignment horizontal="center" vertical="top"/>
    </xf>
    <xf numFmtId="189" fontId="0" fillId="0" borderId="13" xfId="0" applyNumberFormat="1" applyFill="1" applyBorder="1" applyAlignment="1">
      <alignment/>
    </xf>
    <xf numFmtId="188" fontId="0" fillId="0" borderId="13" xfId="0" applyNumberFormat="1" applyFill="1" applyBorder="1" applyAlignment="1">
      <alignment/>
    </xf>
    <xf numFmtId="178" fontId="6" fillId="0" borderId="12" xfId="0" applyNumberFormat="1" applyFont="1" applyFill="1" applyBorder="1" applyAlignment="1">
      <alignment vertical="top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178" fontId="55" fillId="0" borderId="12" xfId="0" applyNumberFormat="1" applyFont="1" applyFill="1" applyBorder="1" applyAlignment="1">
      <alignment horizontal="right" vertical="center"/>
    </xf>
    <xf numFmtId="0" fontId="0" fillId="0" borderId="17" xfId="0" applyFill="1" applyBorder="1" applyAlignment="1">
      <alignment/>
    </xf>
    <xf numFmtId="178" fontId="7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78" fontId="0" fillId="0" borderId="0" xfId="0" applyNumberFormat="1" applyFont="1" applyFill="1" applyAlignment="1">
      <alignment horizontal="center" vertical="top"/>
    </xf>
    <xf numFmtId="178" fontId="0" fillId="0" borderId="0" xfId="0" applyNumberFormat="1" applyFont="1" applyFill="1" applyAlignment="1">
      <alignment horizontal="left" vertical="top" wrapText="1"/>
    </xf>
    <xf numFmtId="178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/>
    </xf>
    <xf numFmtId="178" fontId="6" fillId="0" borderId="0" xfId="0" applyNumberFormat="1" applyFont="1" applyFill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178" fontId="7" fillId="0" borderId="12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178" fontId="9" fillId="0" borderId="12" xfId="0" applyNumberFormat="1" applyFont="1" applyFill="1" applyBorder="1" applyAlignment="1">
      <alignment horizontal="left" vertical="center" wrapText="1"/>
    </xf>
    <xf numFmtId="178" fontId="9" fillId="0" borderId="12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8" fontId="7" fillId="0" borderId="12" xfId="0" applyNumberFormat="1" applyFont="1" applyFill="1" applyBorder="1" applyAlignment="1">
      <alignment horizontal="left" vertical="center" wrapText="1"/>
    </xf>
    <xf numFmtId="180" fontId="7" fillId="0" borderId="12" xfId="43" applyFont="1" applyFill="1" applyBorder="1">
      <alignment/>
    </xf>
    <xf numFmtId="178" fontId="9" fillId="0" borderId="12" xfId="0" applyNumberFormat="1" applyFont="1" applyFill="1" applyBorder="1" applyAlignment="1">
      <alignment horizontal="center" vertical="center"/>
    </xf>
    <xf numFmtId="202" fontId="6" fillId="0" borderId="12" xfId="43" applyNumberFormat="1" applyFont="1" applyFill="1" applyBorder="1" applyAlignment="1">
      <alignment horizontal="right"/>
    </xf>
    <xf numFmtId="180" fontId="6" fillId="0" borderId="12" xfId="43" applyFont="1" applyFill="1" applyBorder="1" applyAlignment="1">
      <alignment horizontal="right"/>
    </xf>
    <xf numFmtId="178" fontId="14" fillId="0" borderId="12" xfId="0" applyNumberFormat="1" applyFont="1" applyFill="1" applyBorder="1" applyAlignment="1">
      <alignment horizontal="left" vertical="top" wrapText="1"/>
    </xf>
    <xf numFmtId="178" fontId="6" fillId="0" borderId="12" xfId="0" applyNumberFormat="1" applyFont="1" applyFill="1" applyBorder="1" applyAlignment="1">
      <alignment horizontal="left" vertical="center" wrapText="1"/>
    </xf>
    <xf numFmtId="202" fontId="6" fillId="0" borderId="12" xfId="43" applyNumberFormat="1" applyFont="1" applyFill="1" applyBorder="1">
      <alignment/>
    </xf>
    <xf numFmtId="180" fontId="6" fillId="0" borderId="12" xfId="43" applyFont="1" applyFill="1" applyBorder="1">
      <alignment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/>
    </xf>
    <xf numFmtId="0" fontId="13" fillId="0" borderId="0" xfId="0" applyFont="1" applyFill="1" applyAlignment="1">
      <alignment/>
    </xf>
    <xf numFmtId="178" fontId="15" fillId="0" borderId="12" xfId="0" applyNumberFormat="1" applyFont="1" applyFill="1" applyBorder="1" applyAlignment="1">
      <alignment horizontal="left" vertical="center" wrapText="1"/>
    </xf>
    <xf numFmtId="178" fontId="14" fillId="0" borderId="12" xfId="0" applyNumberFormat="1" applyFont="1" applyFill="1" applyBorder="1" applyAlignment="1">
      <alignment horizontal="left" vertical="center" wrapText="1"/>
    </xf>
    <xf numFmtId="178" fontId="9" fillId="0" borderId="12" xfId="0" applyNumberFormat="1" applyFont="1" applyFill="1" applyBorder="1" applyAlignment="1">
      <alignment horizontal="left" vertical="top" wrapText="1"/>
    </xf>
    <xf numFmtId="178" fontId="9" fillId="0" borderId="12" xfId="0" applyNumberFormat="1" applyFont="1" applyFill="1" applyBorder="1" applyAlignment="1">
      <alignment horizontal="center" vertical="top"/>
    </xf>
    <xf numFmtId="178" fontId="9" fillId="0" borderId="12" xfId="0" applyNumberFormat="1" applyFont="1" applyFill="1" applyBorder="1" applyAlignment="1">
      <alignment horizontal="right" vertical="top" wrapText="1"/>
    </xf>
    <xf numFmtId="202" fontId="9" fillId="0" borderId="12" xfId="43" applyNumberFormat="1" applyFont="1" applyFill="1" applyBorder="1">
      <alignment/>
    </xf>
    <xf numFmtId="178" fontId="9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6" fillId="0" borderId="3" xfId="42" applyFont="1" applyFill="1" applyBorder="1" applyAlignment="1">
      <alignment horizontal="left" vertical="center" wrapText="1"/>
    </xf>
    <xf numFmtId="202" fontId="7" fillId="0" borderId="12" xfId="43" applyNumberFormat="1" applyFont="1" applyFill="1" applyBorder="1">
      <alignment/>
    </xf>
    <xf numFmtId="0" fontId="14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center" vertical="top"/>
    </xf>
    <xf numFmtId="0" fontId="12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178" fontId="15" fillId="0" borderId="12" xfId="0" applyNumberFormat="1" applyFont="1" applyFill="1" applyBorder="1" applyAlignment="1">
      <alignment horizontal="left" vertical="top" wrapText="1"/>
    </xf>
    <xf numFmtId="178" fontId="16" fillId="0" borderId="12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top"/>
    </xf>
    <xf numFmtId="178" fontId="16" fillId="0" borderId="12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180" fontId="6" fillId="0" borderId="12" xfId="43" applyNumberFormat="1" applyFont="1" applyFill="1" applyBorder="1">
      <alignment/>
    </xf>
    <xf numFmtId="178" fontId="6" fillId="0" borderId="15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center" vertical="top"/>
    </xf>
    <xf numFmtId="178" fontId="6" fillId="0" borderId="1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178" fontId="6" fillId="0" borderId="15" xfId="0" applyNumberFormat="1" applyFont="1" applyFill="1" applyBorder="1" applyAlignment="1">
      <alignment horizontal="right" vertical="top"/>
    </xf>
    <xf numFmtId="178" fontId="6" fillId="0" borderId="22" xfId="0" applyNumberFormat="1" applyFont="1" applyFill="1" applyBorder="1" applyAlignment="1">
      <alignment horizontal="right" vertical="top"/>
    </xf>
    <xf numFmtId="188" fontId="6" fillId="0" borderId="12" xfId="0" applyNumberFormat="1" applyFont="1" applyFill="1" applyBorder="1" applyAlignment="1">
      <alignment horizontal="right" vertical="top"/>
    </xf>
    <xf numFmtId="188" fontId="6" fillId="0" borderId="12" xfId="0" applyNumberFormat="1" applyFont="1" applyFill="1" applyBorder="1" applyAlignment="1">
      <alignment horizontal="right" vertical="center"/>
    </xf>
    <xf numFmtId="180" fontId="6" fillId="0" borderId="12" xfId="43" applyNumberFormat="1" applyFont="1" applyFill="1" applyBorder="1" applyAlignment="1">
      <alignment horizontal="right"/>
    </xf>
    <xf numFmtId="188" fontId="7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188" fontId="6" fillId="0" borderId="12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top"/>
    </xf>
    <xf numFmtId="3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center"/>
    </xf>
    <xf numFmtId="178" fontId="0" fillId="0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39" fontId="0" fillId="0" borderId="0" xfId="0" applyNumberFormat="1" applyFont="1" applyFill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188" fontId="9" fillId="0" borderId="12" xfId="0" applyNumberFormat="1" applyFont="1" applyFill="1" applyBorder="1" applyAlignment="1">
      <alignment horizontal="right" vertical="center" wrapText="1"/>
    </xf>
    <xf numFmtId="188" fontId="9" fillId="0" borderId="12" xfId="0" applyNumberFormat="1" applyFont="1" applyFill="1" applyBorder="1" applyAlignment="1">
      <alignment horizontal="center" vertical="center"/>
    </xf>
    <xf numFmtId="189" fontId="9" fillId="0" borderId="12" xfId="0" applyNumberFormat="1" applyFont="1" applyFill="1" applyBorder="1" applyAlignment="1">
      <alignment horizontal="center" vertical="center"/>
    </xf>
    <xf numFmtId="203" fontId="6" fillId="0" borderId="12" xfId="43" applyNumberFormat="1" applyFont="1" applyFill="1" applyBorder="1">
      <alignment/>
    </xf>
    <xf numFmtId="39" fontId="9" fillId="0" borderId="12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6" fillId="0" borderId="25" xfId="0" applyNumberFormat="1" applyFont="1" applyFill="1" applyBorder="1" applyAlignment="1">
      <alignment horizontal="center" vertical="center" wrapText="1"/>
    </xf>
    <xf numFmtId="178" fontId="6" fillId="0" borderId="26" xfId="0" applyNumberFormat="1" applyFont="1" applyFill="1" applyBorder="1" applyAlignment="1">
      <alignment horizontal="center" vertical="center" wrapText="1"/>
    </xf>
    <xf numFmtId="178" fontId="6" fillId="0" borderId="2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8" fontId="6" fillId="0" borderId="25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 wrapText="1"/>
    </xf>
    <xf numFmtId="178" fontId="6" fillId="0" borderId="2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178" fontId="8" fillId="0" borderId="0" xfId="0" applyNumberFormat="1" applyFont="1" applyAlignment="1">
      <alignment horizontal="right" vertical="center"/>
    </xf>
    <xf numFmtId="178" fontId="6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/>
    </xf>
    <xf numFmtId="178" fontId="8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textRotation="90"/>
    </xf>
    <xf numFmtId="0" fontId="6" fillId="0" borderId="29" xfId="0" applyFont="1" applyFill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 textRotation="90"/>
    </xf>
    <xf numFmtId="178" fontId="6" fillId="0" borderId="28" xfId="0" applyNumberFormat="1" applyFont="1" applyFill="1" applyBorder="1" applyAlignment="1">
      <alignment horizontal="center" vertical="center" wrapText="1"/>
    </xf>
    <xf numFmtId="178" fontId="6" fillId="0" borderId="29" xfId="0" applyNumberFormat="1" applyFont="1" applyFill="1" applyBorder="1" applyAlignment="1">
      <alignment horizontal="center" vertical="center" wrapText="1"/>
    </xf>
    <xf numFmtId="178" fontId="6" fillId="0" borderId="3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ntr_arm10_Bord_900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eft_arm10_BordWW_900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rgt_arm14_Money_900" xfId="66"/>
    <cellStyle name="Title" xfId="67"/>
    <cellStyle name="Total" xfId="68"/>
    <cellStyle name="Warning Text" xfId="69"/>
    <cellStyle name="Финансовый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1"/>
  <sheetViews>
    <sheetView tabSelected="1" zoomScale="120" zoomScaleNormal="120" zoomScalePageLayoutView="0" workbookViewId="0" topLeftCell="O1">
      <selection activeCell="E11" sqref="E11"/>
    </sheetView>
  </sheetViews>
  <sheetFormatPr defaultColWidth="9.140625" defaultRowHeight="12"/>
  <cols>
    <col min="1" max="1" width="19.28125" style="51" customWidth="1"/>
    <col min="2" max="2" width="47.421875" style="55" customWidth="1"/>
    <col min="3" max="3" width="13.28125" style="51" customWidth="1"/>
    <col min="4" max="4" width="16.421875" style="51" customWidth="1"/>
    <col min="5" max="5" width="15.8515625" style="51" customWidth="1"/>
    <col min="6" max="6" width="17.00390625" style="86" customWidth="1"/>
    <col min="7" max="7" width="15.421875" style="51" customWidth="1"/>
    <col min="8" max="8" width="14.7109375" style="51" customWidth="1"/>
    <col min="9" max="9" width="16.8515625" style="51" customWidth="1"/>
    <col min="10" max="10" width="20.00390625" style="53" customWidth="1"/>
    <col min="11" max="11" width="16.421875" style="53" customWidth="1"/>
    <col min="12" max="12" width="19.28125" style="53" customWidth="1"/>
    <col min="13" max="13" width="24.7109375" style="104" customWidth="1"/>
    <col min="14" max="14" width="16.00390625" style="53" customWidth="1"/>
    <col min="15" max="15" width="20.421875" style="53" customWidth="1"/>
    <col min="16" max="16" width="23.00390625" style="53" customWidth="1"/>
    <col min="17" max="17" width="24.421875" style="53" customWidth="1"/>
    <col min="18" max="18" width="20.140625" style="53" customWidth="1"/>
    <col min="19" max="19" width="18.7109375" style="53" customWidth="1"/>
    <col min="20" max="20" width="18.140625" style="53" customWidth="1"/>
    <col min="21" max="21" width="25.00390625" style="53" customWidth="1"/>
    <col min="22" max="22" width="22.8515625" style="44" customWidth="1"/>
    <col min="23" max="16384" width="9.28125" style="44" customWidth="1"/>
  </cols>
  <sheetData>
    <row r="2" spans="12:22" ht="20.25" customHeight="1">
      <c r="L2" s="52"/>
      <c r="M2" s="102"/>
      <c r="N2" s="52"/>
      <c r="O2" s="52"/>
      <c r="R2" s="52"/>
      <c r="U2" s="54"/>
      <c r="V2" s="54" t="s">
        <v>188</v>
      </c>
    </row>
    <row r="3" spans="1:21" ht="15" customHeight="1">
      <c r="A3" s="56"/>
      <c r="B3" s="56"/>
      <c r="C3" s="56"/>
      <c r="D3" s="56"/>
      <c r="E3" s="56"/>
      <c r="F3" s="103"/>
      <c r="G3" s="56"/>
      <c r="H3" s="56"/>
      <c r="I3" s="56"/>
      <c r="J3" s="56"/>
      <c r="K3" s="56"/>
      <c r="L3" s="56"/>
      <c r="M3" s="103"/>
      <c r="N3" s="56"/>
      <c r="O3" s="56"/>
      <c r="P3" s="56"/>
      <c r="Q3" s="56"/>
      <c r="R3" s="56"/>
      <c r="S3" s="56"/>
      <c r="T3" s="56"/>
      <c r="U3" s="56"/>
    </row>
    <row r="4" spans="1:21" ht="27" customHeight="1">
      <c r="A4" s="222" t="s">
        <v>812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</row>
    <row r="5" spans="19:22" ht="21" customHeight="1" thickBot="1">
      <c r="S5" s="59"/>
      <c r="V5" s="60" t="s">
        <v>0</v>
      </c>
    </row>
    <row r="6" spans="1:22" ht="21.75" customHeight="1">
      <c r="A6" s="220" t="s">
        <v>1</v>
      </c>
      <c r="B6" s="218" t="s">
        <v>2</v>
      </c>
      <c r="C6" s="218" t="s">
        <v>3</v>
      </c>
      <c r="D6" s="216" t="s">
        <v>703</v>
      </c>
      <c r="E6" s="216"/>
      <c r="F6" s="216"/>
      <c r="G6" s="216" t="s">
        <v>704</v>
      </c>
      <c r="H6" s="216"/>
      <c r="I6" s="216"/>
      <c r="J6" s="216" t="s">
        <v>184</v>
      </c>
      <c r="K6" s="216"/>
      <c r="L6" s="216"/>
      <c r="M6" s="214" t="s">
        <v>705</v>
      </c>
      <c r="N6" s="214"/>
      <c r="O6" s="214"/>
      <c r="P6" s="216" t="s">
        <v>185</v>
      </c>
      <c r="Q6" s="216"/>
      <c r="R6" s="216"/>
      <c r="S6" s="216" t="s">
        <v>186</v>
      </c>
      <c r="T6" s="216"/>
      <c r="U6" s="216"/>
      <c r="V6" s="105" t="s">
        <v>706</v>
      </c>
    </row>
    <row r="7" spans="1:22" ht="21" customHeight="1">
      <c r="A7" s="221"/>
      <c r="B7" s="219"/>
      <c r="C7" s="219"/>
      <c r="D7" s="215" t="s">
        <v>4</v>
      </c>
      <c r="E7" s="215" t="s">
        <v>5</v>
      </c>
      <c r="F7" s="215"/>
      <c r="G7" s="215" t="s">
        <v>4</v>
      </c>
      <c r="H7" s="215" t="s">
        <v>5</v>
      </c>
      <c r="I7" s="215"/>
      <c r="J7" s="215" t="s">
        <v>4</v>
      </c>
      <c r="K7" s="215" t="s">
        <v>5</v>
      </c>
      <c r="L7" s="215"/>
      <c r="M7" s="215" t="s">
        <v>4</v>
      </c>
      <c r="N7" s="215" t="s">
        <v>5</v>
      </c>
      <c r="O7" s="215"/>
      <c r="P7" s="215" t="s">
        <v>4</v>
      </c>
      <c r="Q7" s="215" t="s">
        <v>5</v>
      </c>
      <c r="R7" s="215"/>
      <c r="S7" s="215" t="s">
        <v>4</v>
      </c>
      <c r="T7" s="215" t="s">
        <v>5</v>
      </c>
      <c r="U7" s="215"/>
      <c r="V7" s="217" t="s">
        <v>707</v>
      </c>
    </row>
    <row r="8" spans="1:22" ht="33" customHeight="1">
      <c r="A8" s="221"/>
      <c r="B8" s="219"/>
      <c r="C8" s="219"/>
      <c r="D8" s="215"/>
      <c r="E8" s="63" t="s">
        <v>6</v>
      </c>
      <c r="F8" s="63" t="s">
        <v>7</v>
      </c>
      <c r="G8" s="215"/>
      <c r="H8" s="63" t="s">
        <v>6</v>
      </c>
      <c r="I8" s="63" t="s">
        <v>7</v>
      </c>
      <c r="J8" s="215"/>
      <c r="K8" s="63" t="s">
        <v>6</v>
      </c>
      <c r="L8" s="63" t="s">
        <v>7</v>
      </c>
      <c r="M8" s="215"/>
      <c r="N8" s="63" t="s">
        <v>6</v>
      </c>
      <c r="O8" s="63" t="s">
        <v>7</v>
      </c>
      <c r="P8" s="215"/>
      <c r="Q8" s="63" t="s">
        <v>6</v>
      </c>
      <c r="R8" s="63" t="s">
        <v>7</v>
      </c>
      <c r="S8" s="215"/>
      <c r="T8" s="63" t="s">
        <v>6</v>
      </c>
      <c r="U8" s="63" t="s">
        <v>7</v>
      </c>
      <c r="V8" s="217"/>
    </row>
    <row r="9" spans="1:22" s="48" customFormat="1" ht="23.25" customHeight="1">
      <c r="A9" s="62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106">
        <v>22</v>
      </c>
    </row>
    <row r="10" spans="1:22" s="48" customFormat="1" ht="23.25" customHeight="1">
      <c r="A10" s="67" t="s">
        <v>8</v>
      </c>
      <c r="B10" s="68" t="s">
        <v>9</v>
      </c>
      <c r="C10" s="69" t="s">
        <v>10</v>
      </c>
      <c r="D10" s="71">
        <f>F10+E10</f>
        <v>5136311.1</v>
      </c>
      <c r="E10" s="49">
        <f>E12+E46+E61+E66+E94</f>
        <v>3621294.7999999993</v>
      </c>
      <c r="F10" s="71">
        <v>1515016.3</v>
      </c>
      <c r="G10" s="71">
        <f>H10+I10</f>
        <v>5566720.983</v>
      </c>
      <c r="H10" s="72">
        <v>2907461.911</v>
      </c>
      <c r="I10" s="49">
        <v>2659259.072</v>
      </c>
      <c r="J10" s="49">
        <f>K10+L10</f>
        <v>9005196.5</v>
      </c>
      <c r="K10" s="49">
        <f>K12+K46+K61+K66+K94</f>
        <v>5010025.3</v>
      </c>
      <c r="L10" s="49">
        <f>L46+L104</f>
        <v>3995171.2</v>
      </c>
      <c r="M10" s="49">
        <f>J10-G10</f>
        <v>3438475.517</v>
      </c>
      <c r="N10" s="49">
        <f>K10-H10</f>
        <v>2102563.389</v>
      </c>
      <c r="O10" s="49">
        <f>L10-I10</f>
        <v>1335912.128</v>
      </c>
      <c r="P10" s="49">
        <v>10542846.8</v>
      </c>
      <c r="Q10" s="49">
        <f>Q12+Q46+Q61+Q66+Q94</f>
        <v>5748641.415</v>
      </c>
      <c r="R10" s="49">
        <f>L10*20/100+L10</f>
        <v>4794205.44</v>
      </c>
      <c r="S10" s="49">
        <v>12354574.3</v>
      </c>
      <c r="T10" s="49">
        <f>T12+T46+T61+T66+T94</f>
        <v>6601527.84075</v>
      </c>
      <c r="U10" s="49">
        <f>R10*20/100+R10</f>
        <v>5753046.528000001</v>
      </c>
      <c r="V10" s="47"/>
    </row>
    <row r="11" spans="1:22" ht="16.5" customHeight="1">
      <c r="A11" s="41"/>
      <c r="B11" s="74" t="s">
        <v>5</v>
      </c>
      <c r="C11" s="39"/>
      <c r="D11" s="37"/>
      <c r="E11" s="37"/>
      <c r="F11" s="37"/>
      <c r="G11" s="37"/>
      <c r="H11" s="37"/>
      <c r="I11" s="37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43"/>
    </row>
    <row r="12" spans="1:22" s="48" customFormat="1" ht="40.5" customHeight="1">
      <c r="A12" s="67" t="s">
        <v>11</v>
      </c>
      <c r="B12" s="68" t="s">
        <v>12</v>
      </c>
      <c r="C12" s="69" t="s">
        <v>13</v>
      </c>
      <c r="D12" s="71">
        <f>D14+D19+D22+D42</f>
        <v>1394025.2</v>
      </c>
      <c r="E12" s="71">
        <f aca="true" t="shared" si="0" ref="E12:U12">E14+E19+E22+E42</f>
        <v>1394025.2</v>
      </c>
      <c r="F12" s="71">
        <f t="shared" si="0"/>
        <v>0</v>
      </c>
      <c r="G12" s="71">
        <f>G14+G19+G22+G42</f>
        <v>1088924.264</v>
      </c>
      <c r="H12" s="71">
        <f>H14+H19+H22+H42</f>
        <v>1088924.264</v>
      </c>
      <c r="I12" s="71">
        <f t="shared" si="0"/>
        <v>0</v>
      </c>
      <c r="J12" s="71">
        <f>J14+J19+J22+J42</f>
        <v>1132497.6372</v>
      </c>
      <c r="K12" s="71">
        <f t="shared" si="0"/>
        <v>1132397.6</v>
      </c>
      <c r="L12" s="71">
        <f t="shared" si="0"/>
        <v>0</v>
      </c>
      <c r="M12" s="71">
        <f t="shared" si="0"/>
        <v>43473.349999999955</v>
      </c>
      <c r="N12" s="71">
        <f>N14+N19+N22+N42</f>
        <v>43473.3</v>
      </c>
      <c r="O12" s="71">
        <f t="shared" si="0"/>
        <v>0</v>
      </c>
      <c r="P12" s="71">
        <f>P14+P19+P22+P42</f>
        <v>1188728.247375</v>
      </c>
      <c r="Q12" s="71">
        <f t="shared" si="0"/>
        <v>1188728.24</v>
      </c>
      <c r="R12" s="71">
        <f t="shared" si="0"/>
        <v>0</v>
      </c>
      <c r="S12" s="71">
        <f>S14+S19+S22+S42</f>
        <v>1247809.6198749999</v>
      </c>
      <c r="T12" s="71">
        <f t="shared" si="0"/>
        <v>1247809.6920000003</v>
      </c>
      <c r="U12" s="49">
        <f t="shared" si="0"/>
        <v>0</v>
      </c>
      <c r="V12" s="47"/>
    </row>
    <row r="13" spans="1:22" ht="19.5" customHeight="1">
      <c r="A13" s="41"/>
      <c r="B13" s="74" t="s">
        <v>5</v>
      </c>
      <c r="C13" s="39"/>
      <c r="D13" s="37"/>
      <c r="E13" s="37"/>
      <c r="F13" s="71"/>
      <c r="G13" s="37"/>
      <c r="H13" s="37"/>
      <c r="I13" s="37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43"/>
    </row>
    <row r="14" spans="1:22" s="48" customFormat="1" ht="39.75" customHeight="1">
      <c r="A14" s="67" t="s">
        <v>14</v>
      </c>
      <c r="B14" s="68" t="s">
        <v>15</v>
      </c>
      <c r="C14" s="69" t="s">
        <v>16</v>
      </c>
      <c r="D14" s="70">
        <f>D16+D17+D18</f>
        <v>844978.5</v>
      </c>
      <c r="E14" s="71">
        <f>E16+E17+E18</f>
        <v>844978.5</v>
      </c>
      <c r="F14" s="71">
        <v>0</v>
      </c>
      <c r="G14" s="71">
        <f>G17+G16</f>
        <v>375360.95</v>
      </c>
      <c r="H14" s="71">
        <f>G17+G16</f>
        <v>375360.95</v>
      </c>
      <c r="I14" s="71">
        <v>0</v>
      </c>
      <c r="J14" s="49">
        <f>J17+J16</f>
        <v>394128.99750000006</v>
      </c>
      <c r="K14" s="49">
        <f>K17+K16</f>
        <v>394129</v>
      </c>
      <c r="L14" s="49">
        <f aca="true" t="shared" si="1" ref="L14:T14">L17+L16</f>
        <v>0</v>
      </c>
      <c r="M14" s="49">
        <f t="shared" si="1"/>
        <v>18768.04999999996</v>
      </c>
      <c r="N14" s="49">
        <f t="shared" si="1"/>
        <v>18768</v>
      </c>
      <c r="O14" s="49">
        <f t="shared" si="1"/>
        <v>0</v>
      </c>
      <c r="P14" s="49">
        <f t="shared" si="1"/>
        <v>413835.447375</v>
      </c>
      <c r="Q14" s="49">
        <f t="shared" si="1"/>
        <v>413835.43999999994</v>
      </c>
      <c r="R14" s="49">
        <f t="shared" si="1"/>
        <v>0</v>
      </c>
      <c r="S14" s="49">
        <f t="shared" si="1"/>
        <v>434527.21987499995</v>
      </c>
      <c r="T14" s="49">
        <f t="shared" si="1"/>
        <v>434527.19200000004</v>
      </c>
      <c r="U14" s="49">
        <f>U17+U16</f>
        <v>0</v>
      </c>
      <c r="V14" s="47"/>
    </row>
    <row r="15" spans="1:22" ht="12.75" customHeight="1">
      <c r="A15" s="41"/>
      <c r="B15" s="74" t="s">
        <v>5</v>
      </c>
      <c r="C15" s="39"/>
      <c r="D15" s="37"/>
      <c r="E15" s="37"/>
      <c r="F15" s="37"/>
      <c r="G15" s="37"/>
      <c r="H15" s="37"/>
      <c r="I15" s="37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43"/>
    </row>
    <row r="16" spans="1:22" s="48" customFormat="1" ht="40.5" customHeight="1">
      <c r="A16" s="45" t="s">
        <v>17</v>
      </c>
      <c r="B16" s="88" t="s">
        <v>18</v>
      </c>
      <c r="C16" s="40" t="s">
        <v>10</v>
      </c>
      <c r="D16" s="46">
        <v>202115</v>
      </c>
      <c r="E16" s="46">
        <v>202115</v>
      </c>
      <c r="F16" s="71">
        <v>0</v>
      </c>
      <c r="G16" s="46">
        <v>270117.95</v>
      </c>
      <c r="H16" s="46">
        <v>270117.95</v>
      </c>
      <c r="I16" s="46">
        <v>0</v>
      </c>
      <c r="J16" s="42">
        <f>G16*5/100+G16</f>
        <v>283623.84750000003</v>
      </c>
      <c r="K16" s="42">
        <v>283623.85</v>
      </c>
      <c r="L16" s="42">
        <v>0</v>
      </c>
      <c r="M16" s="42">
        <f>K16-H16</f>
        <v>13505.899999999965</v>
      </c>
      <c r="N16" s="42">
        <v>13505.9</v>
      </c>
      <c r="O16" s="42">
        <v>0</v>
      </c>
      <c r="P16" s="42">
        <f>J16*5/100+J16</f>
        <v>297805.039875</v>
      </c>
      <c r="Q16" s="42">
        <v>297805.04</v>
      </c>
      <c r="R16" s="42">
        <v>0</v>
      </c>
      <c r="S16" s="42">
        <f>Q16*5/100+Q16</f>
        <v>312695.29199999996</v>
      </c>
      <c r="T16" s="42">
        <v>312695.292</v>
      </c>
      <c r="U16" s="42">
        <v>0</v>
      </c>
      <c r="V16" s="47"/>
    </row>
    <row r="17" spans="1:22" s="48" customFormat="1" ht="33.75" customHeight="1">
      <c r="A17" s="45" t="s">
        <v>19</v>
      </c>
      <c r="B17" s="88" t="s">
        <v>20</v>
      </c>
      <c r="C17" s="40" t="s">
        <v>10</v>
      </c>
      <c r="D17" s="46">
        <v>387523.7</v>
      </c>
      <c r="E17" s="46">
        <v>387523.7</v>
      </c>
      <c r="F17" s="71">
        <v>0</v>
      </c>
      <c r="G17" s="46">
        <v>105243</v>
      </c>
      <c r="H17" s="46">
        <v>105243</v>
      </c>
      <c r="I17" s="46">
        <v>0</v>
      </c>
      <c r="J17" s="42">
        <f>H17*5/100+H17</f>
        <v>110505.15</v>
      </c>
      <c r="K17" s="42">
        <v>110505.15</v>
      </c>
      <c r="L17" s="42">
        <v>0</v>
      </c>
      <c r="M17" s="42">
        <f>J17-H17</f>
        <v>5262.149999999994</v>
      </c>
      <c r="N17" s="42">
        <v>5262.1</v>
      </c>
      <c r="O17" s="42">
        <v>0</v>
      </c>
      <c r="P17" s="42">
        <f>J17*5/100+J17</f>
        <v>116030.4075</v>
      </c>
      <c r="Q17" s="42">
        <v>116030.4</v>
      </c>
      <c r="R17" s="42">
        <v>0</v>
      </c>
      <c r="S17" s="42">
        <f>P17*5/100+P17</f>
        <v>121831.927875</v>
      </c>
      <c r="T17" s="42">
        <v>121831.9</v>
      </c>
      <c r="U17" s="42">
        <v>0</v>
      </c>
      <c r="V17" s="47"/>
    </row>
    <row r="18" spans="1:22" s="48" customFormat="1" ht="33.75" customHeight="1">
      <c r="A18" s="45" t="s">
        <v>21</v>
      </c>
      <c r="B18" s="88" t="s">
        <v>22</v>
      </c>
      <c r="C18" s="40" t="s">
        <v>10</v>
      </c>
      <c r="D18" s="46">
        <v>255339.8</v>
      </c>
      <c r="E18" s="46">
        <v>255339.8</v>
      </c>
      <c r="F18" s="71">
        <v>0</v>
      </c>
      <c r="G18" s="46">
        <v>0</v>
      </c>
      <c r="H18" s="46">
        <v>0</v>
      </c>
      <c r="I18" s="46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7"/>
    </row>
    <row r="19" spans="1:22" s="48" customFormat="1" ht="19.5" customHeight="1">
      <c r="A19" s="67" t="s">
        <v>23</v>
      </c>
      <c r="B19" s="68" t="s">
        <v>24</v>
      </c>
      <c r="C19" s="69" t="s">
        <v>25</v>
      </c>
      <c r="D19" s="71">
        <v>491294.4</v>
      </c>
      <c r="E19" s="71">
        <v>491294.4</v>
      </c>
      <c r="F19" s="71">
        <v>0</v>
      </c>
      <c r="G19" s="71">
        <v>644042.514</v>
      </c>
      <c r="H19" s="71">
        <v>644042.514</v>
      </c>
      <c r="I19" s="71">
        <v>0</v>
      </c>
      <c r="J19" s="49">
        <f>H19*5/100+H19</f>
        <v>676244.6396999999</v>
      </c>
      <c r="K19" s="49">
        <v>676144.6</v>
      </c>
      <c r="L19" s="49">
        <v>0</v>
      </c>
      <c r="M19" s="49">
        <v>32102.1</v>
      </c>
      <c r="N19" s="49">
        <v>32102.1</v>
      </c>
      <c r="O19" s="49">
        <v>0</v>
      </c>
      <c r="P19" s="49">
        <v>709951.8</v>
      </c>
      <c r="Q19" s="49">
        <v>709951.8</v>
      </c>
      <c r="R19" s="49">
        <v>0</v>
      </c>
      <c r="S19" s="49">
        <v>745449.4</v>
      </c>
      <c r="T19" s="49">
        <v>745449.4</v>
      </c>
      <c r="U19" s="49">
        <v>0</v>
      </c>
      <c r="V19" s="47"/>
    </row>
    <row r="20" spans="1:22" ht="16.5" customHeight="1">
      <c r="A20" s="41"/>
      <c r="B20" s="74" t="s">
        <v>5</v>
      </c>
      <c r="C20" s="39"/>
      <c r="D20" s="37"/>
      <c r="E20" s="37"/>
      <c r="F20" s="37"/>
      <c r="G20" s="37"/>
      <c r="H20" s="37"/>
      <c r="I20" s="37"/>
      <c r="J20" s="42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43"/>
    </row>
    <row r="21" spans="1:22" s="48" customFormat="1" ht="19.5" customHeight="1">
      <c r="A21" s="45" t="s">
        <v>26</v>
      </c>
      <c r="B21" s="88" t="s">
        <v>27</v>
      </c>
      <c r="C21" s="40" t="s">
        <v>10</v>
      </c>
      <c r="D21" s="46">
        <v>491294.4</v>
      </c>
      <c r="E21" s="46">
        <v>4912944.4</v>
      </c>
      <c r="F21" s="46">
        <v>0</v>
      </c>
      <c r="G21" s="46">
        <v>644042.514</v>
      </c>
      <c r="H21" s="46">
        <v>644042.514</v>
      </c>
      <c r="I21" s="46">
        <v>0</v>
      </c>
      <c r="J21" s="42">
        <f>H21*5/100+H21</f>
        <v>676244.6396999999</v>
      </c>
      <c r="K21" s="42">
        <v>676144.6</v>
      </c>
      <c r="L21" s="42">
        <v>0</v>
      </c>
      <c r="M21" s="42">
        <f>K21-H21</f>
        <v>32102.08600000001</v>
      </c>
      <c r="N21" s="42">
        <v>32102.1</v>
      </c>
      <c r="O21" s="42">
        <v>0</v>
      </c>
      <c r="P21" s="42">
        <f>K21*5/100+K21</f>
        <v>709951.83</v>
      </c>
      <c r="Q21" s="42">
        <v>709951.8</v>
      </c>
      <c r="R21" s="42">
        <v>0</v>
      </c>
      <c r="S21" s="42">
        <f>Q21*5/100+Q21</f>
        <v>745449.39</v>
      </c>
      <c r="T21" s="42">
        <v>745449.4</v>
      </c>
      <c r="U21" s="42">
        <v>0</v>
      </c>
      <c r="V21" s="107"/>
    </row>
    <row r="22" spans="1:22" s="48" customFormat="1" ht="80.25" customHeight="1">
      <c r="A22" s="67" t="s">
        <v>28</v>
      </c>
      <c r="B22" s="68" t="s">
        <v>29</v>
      </c>
      <c r="C22" s="69" t="s">
        <v>30</v>
      </c>
      <c r="D22" s="71">
        <v>36252.3</v>
      </c>
      <c r="E22" s="71">
        <v>36252.3</v>
      </c>
      <c r="F22" s="71">
        <v>0</v>
      </c>
      <c r="G22" s="71">
        <f>G41+G38+G37+G35+G32+G31+G30+G29+G26+G25+G24</f>
        <v>45520.8</v>
      </c>
      <c r="H22" s="71">
        <f>H41+H38+H37+H35+H32+H31+H30+H29+H26+H25+H24</f>
        <v>45520.8</v>
      </c>
      <c r="I22" s="71">
        <f aca="true" t="shared" si="2" ref="I22:U22">I41+I38+I37+I35+I32+I31+I30+I29+I26+I25+I24</f>
        <v>0</v>
      </c>
      <c r="J22" s="71">
        <f t="shared" si="2"/>
        <v>36924</v>
      </c>
      <c r="K22" s="71">
        <f t="shared" si="2"/>
        <v>36924</v>
      </c>
      <c r="L22" s="71">
        <f t="shared" si="2"/>
        <v>0</v>
      </c>
      <c r="M22" s="71">
        <f t="shared" si="2"/>
        <v>-8596.800000000001</v>
      </c>
      <c r="N22" s="71">
        <f t="shared" si="2"/>
        <v>-8596.8</v>
      </c>
      <c r="O22" s="71">
        <f t="shared" si="2"/>
        <v>0</v>
      </c>
      <c r="P22" s="71">
        <f t="shared" si="2"/>
        <v>38481</v>
      </c>
      <c r="Q22" s="71">
        <f t="shared" si="2"/>
        <v>38481</v>
      </c>
      <c r="R22" s="71">
        <f t="shared" si="2"/>
        <v>0</v>
      </c>
      <c r="S22" s="71">
        <f t="shared" si="2"/>
        <v>40050</v>
      </c>
      <c r="T22" s="71">
        <f t="shared" si="2"/>
        <v>40050</v>
      </c>
      <c r="U22" s="49">
        <f t="shared" si="2"/>
        <v>0</v>
      </c>
      <c r="V22" s="47"/>
    </row>
    <row r="23" spans="1:22" ht="12.75" customHeight="1">
      <c r="A23" s="41"/>
      <c r="B23" s="74" t="s">
        <v>5</v>
      </c>
      <c r="C23" s="39"/>
      <c r="D23" s="37"/>
      <c r="E23" s="37"/>
      <c r="F23" s="37"/>
      <c r="G23" s="37"/>
      <c r="H23" s="37"/>
      <c r="I23" s="37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43"/>
    </row>
    <row r="24" spans="1:22" ht="49.5" customHeight="1">
      <c r="A24" s="41" t="s">
        <v>31</v>
      </c>
      <c r="B24" s="74" t="s">
        <v>32</v>
      </c>
      <c r="C24" s="39" t="s">
        <v>10</v>
      </c>
      <c r="D24" s="37">
        <v>0</v>
      </c>
      <c r="E24" s="37">
        <v>0</v>
      </c>
      <c r="F24" s="108">
        <v>0</v>
      </c>
      <c r="G24" s="37">
        <v>3500</v>
      </c>
      <c r="H24" s="37">
        <v>3500</v>
      </c>
      <c r="I24" s="37">
        <v>0</v>
      </c>
      <c r="J24" s="75">
        <v>3600</v>
      </c>
      <c r="K24" s="75">
        <v>3600</v>
      </c>
      <c r="L24" s="75">
        <v>0</v>
      </c>
      <c r="M24" s="75">
        <v>100</v>
      </c>
      <c r="N24" s="75">
        <v>100</v>
      </c>
      <c r="O24" s="75">
        <v>0</v>
      </c>
      <c r="P24" s="75">
        <v>3700</v>
      </c>
      <c r="Q24" s="75">
        <v>3700</v>
      </c>
      <c r="R24" s="75">
        <v>0</v>
      </c>
      <c r="S24" s="75">
        <v>3700</v>
      </c>
      <c r="T24" s="75">
        <v>3700</v>
      </c>
      <c r="U24" s="75">
        <v>0</v>
      </c>
      <c r="V24" s="109"/>
    </row>
    <row r="25" spans="1:22" ht="56.25" customHeight="1">
      <c r="A25" s="41" t="s">
        <v>33</v>
      </c>
      <c r="B25" s="74" t="s">
        <v>34</v>
      </c>
      <c r="C25" s="39" t="s">
        <v>10</v>
      </c>
      <c r="D25" s="37">
        <v>0</v>
      </c>
      <c r="E25" s="37">
        <v>0</v>
      </c>
      <c r="F25" s="37">
        <v>0</v>
      </c>
      <c r="G25" s="37">
        <v>100</v>
      </c>
      <c r="H25" s="37">
        <v>100</v>
      </c>
      <c r="I25" s="37">
        <v>0</v>
      </c>
      <c r="J25" s="75">
        <v>120</v>
      </c>
      <c r="K25" s="75">
        <v>120</v>
      </c>
      <c r="L25" s="75">
        <v>0</v>
      </c>
      <c r="M25" s="75">
        <v>20</v>
      </c>
      <c r="N25" s="75">
        <v>20</v>
      </c>
      <c r="O25" s="75">
        <v>0</v>
      </c>
      <c r="P25" s="75">
        <v>150</v>
      </c>
      <c r="Q25" s="75">
        <v>150</v>
      </c>
      <c r="R25" s="75">
        <v>0</v>
      </c>
      <c r="S25" s="75">
        <v>150</v>
      </c>
      <c r="T25" s="75">
        <v>150</v>
      </c>
      <c r="U25" s="75">
        <v>0</v>
      </c>
      <c r="V25" s="110"/>
    </row>
    <row r="26" spans="1:22" ht="35.25" customHeight="1">
      <c r="A26" s="41" t="s">
        <v>35</v>
      </c>
      <c r="B26" s="74" t="s">
        <v>36</v>
      </c>
      <c r="C26" s="39" t="s">
        <v>10</v>
      </c>
      <c r="D26" s="37">
        <v>0</v>
      </c>
      <c r="E26" s="37">
        <v>0</v>
      </c>
      <c r="F26" s="37">
        <v>0</v>
      </c>
      <c r="G26" s="37">
        <v>200</v>
      </c>
      <c r="H26" s="37">
        <v>200</v>
      </c>
      <c r="I26" s="37">
        <v>0</v>
      </c>
      <c r="J26" s="75">
        <v>200</v>
      </c>
      <c r="K26" s="75">
        <v>200</v>
      </c>
      <c r="L26" s="75">
        <v>0</v>
      </c>
      <c r="M26" s="75">
        <v>0</v>
      </c>
      <c r="N26" s="75">
        <v>0</v>
      </c>
      <c r="O26" s="75">
        <v>0</v>
      </c>
      <c r="P26" s="75">
        <v>250</v>
      </c>
      <c r="Q26" s="75">
        <v>250</v>
      </c>
      <c r="R26" s="75">
        <v>0</v>
      </c>
      <c r="S26" s="75">
        <v>300</v>
      </c>
      <c r="T26" s="75">
        <v>300</v>
      </c>
      <c r="U26" s="75">
        <v>0</v>
      </c>
      <c r="V26" s="43"/>
    </row>
    <row r="27" spans="1:22" ht="63">
      <c r="A27" s="41" t="s">
        <v>37</v>
      </c>
      <c r="B27" s="74" t="s">
        <v>38</v>
      </c>
      <c r="C27" s="39" t="s">
        <v>10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43"/>
    </row>
    <row r="28" spans="1:22" ht="82.5" customHeight="1">
      <c r="A28" s="41" t="s">
        <v>39</v>
      </c>
      <c r="B28" s="74" t="s">
        <v>40</v>
      </c>
      <c r="C28" s="39" t="s">
        <v>10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43"/>
    </row>
    <row r="29" spans="1:22" ht="51.75" customHeight="1">
      <c r="A29" s="41" t="s">
        <v>41</v>
      </c>
      <c r="B29" s="74" t="s">
        <v>42</v>
      </c>
      <c r="C29" s="39" t="s">
        <v>10</v>
      </c>
      <c r="D29" s="37">
        <v>0</v>
      </c>
      <c r="E29" s="37">
        <v>0</v>
      </c>
      <c r="F29" s="37">
        <v>0</v>
      </c>
      <c r="G29" s="37">
        <v>150</v>
      </c>
      <c r="H29" s="37">
        <v>150</v>
      </c>
      <c r="I29" s="37">
        <v>0</v>
      </c>
      <c r="J29" s="75">
        <v>150</v>
      </c>
      <c r="K29" s="75">
        <v>150</v>
      </c>
      <c r="L29" s="75">
        <v>0</v>
      </c>
      <c r="M29" s="75">
        <v>0</v>
      </c>
      <c r="N29" s="75">
        <v>0</v>
      </c>
      <c r="O29" s="75">
        <v>0</v>
      </c>
      <c r="P29" s="75">
        <v>200</v>
      </c>
      <c r="Q29" s="75">
        <v>200</v>
      </c>
      <c r="R29" s="75"/>
      <c r="S29" s="75">
        <v>250</v>
      </c>
      <c r="T29" s="75">
        <v>250</v>
      </c>
      <c r="U29" s="75">
        <v>0</v>
      </c>
      <c r="V29" s="43"/>
    </row>
    <row r="30" spans="1:22" ht="40.5" customHeight="1">
      <c r="A30" s="41" t="s">
        <v>43</v>
      </c>
      <c r="B30" s="74" t="s">
        <v>44</v>
      </c>
      <c r="C30" s="39" t="s">
        <v>10</v>
      </c>
      <c r="D30" s="37">
        <v>0</v>
      </c>
      <c r="E30" s="37">
        <v>0</v>
      </c>
      <c r="F30" s="37">
        <v>0</v>
      </c>
      <c r="G30" s="37">
        <v>18242.4</v>
      </c>
      <c r="H30" s="37">
        <v>18242.4</v>
      </c>
      <c r="I30" s="37">
        <v>0</v>
      </c>
      <c r="J30" s="75">
        <v>18784</v>
      </c>
      <c r="K30" s="75">
        <v>18784</v>
      </c>
      <c r="L30" s="75">
        <v>0</v>
      </c>
      <c r="M30" s="75">
        <f>J30-H30</f>
        <v>541.5999999999985</v>
      </c>
      <c r="N30" s="75">
        <v>541.6</v>
      </c>
      <c r="O30" s="75">
        <v>0</v>
      </c>
      <c r="P30" s="75">
        <v>19181</v>
      </c>
      <c r="Q30" s="75">
        <v>19181</v>
      </c>
      <c r="R30" s="75"/>
      <c r="S30" s="75">
        <v>19800</v>
      </c>
      <c r="T30" s="75">
        <v>19800</v>
      </c>
      <c r="U30" s="75">
        <v>0</v>
      </c>
      <c r="V30" s="43"/>
    </row>
    <row r="31" spans="1:22" ht="66.75" customHeight="1">
      <c r="A31" s="41" t="s">
        <v>45</v>
      </c>
      <c r="B31" s="74" t="s">
        <v>46</v>
      </c>
      <c r="C31" s="39" t="s">
        <v>10</v>
      </c>
      <c r="D31" s="37">
        <v>0</v>
      </c>
      <c r="E31" s="37">
        <v>0</v>
      </c>
      <c r="F31" s="37">
        <v>0</v>
      </c>
      <c r="G31" s="37">
        <v>300</v>
      </c>
      <c r="H31" s="37">
        <v>300</v>
      </c>
      <c r="I31" s="37">
        <v>0</v>
      </c>
      <c r="J31" s="75">
        <v>350</v>
      </c>
      <c r="K31" s="75">
        <v>350</v>
      </c>
      <c r="L31" s="75">
        <v>0</v>
      </c>
      <c r="M31" s="75">
        <v>50</v>
      </c>
      <c r="N31" s="75">
        <v>50</v>
      </c>
      <c r="O31" s="75">
        <v>0</v>
      </c>
      <c r="P31" s="75">
        <v>380</v>
      </c>
      <c r="Q31" s="75">
        <v>380</v>
      </c>
      <c r="R31" s="75"/>
      <c r="S31" s="75">
        <v>450</v>
      </c>
      <c r="T31" s="75">
        <v>450</v>
      </c>
      <c r="U31" s="75">
        <v>0</v>
      </c>
      <c r="V31" s="43"/>
    </row>
    <row r="32" spans="1:22" ht="52.5">
      <c r="A32" s="41" t="s">
        <v>47</v>
      </c>
      <c r="B32" s="74" t="s">
        <v>48</v>
      </c>
      <c r="C32" s="39" t="s">
        <v>10</v>
      </c>
      <c r="D32" s="37">
        <v>0</v>
      </c>
      <c r="E32" s="37">
        <v>0</v>
      </c>
      <c r="F32" s="37">
        <v>0</v>
      </c>
      <c r="G32" s="37">
        <v>3928.4</v>
      </c>
      <c r="H32" s="37">
        <v>3928.4</v>
      </c>
      <c r="I32" s="37">
        <v>0</v>
      </c>
      <c r="J32" s="75">
        <v>4120</v>
      </c>
      <c r="K32" s="75">
        <v>4120</v>
      </c>
      <c r="L32" s="75">
        <v>0</v>
      </c>
      <c r="M32" s="75">
        <f>K32-H32</f>
        <v>191.5999999999999</v>
      </c>
      <c r="N32" s="75">
        <v>191.6</v>
      </c>
      <c r="O32" s="75">
        <v>0</v>
      </c>
      <c r="P32" s="75">
        <v>4200</v>
      </c>
      <c r="Q32" s="75">
        <v>4200</v>
      </c>
      <c r="R32" s="75"/>
      <c r="S32" s="75">
        <v>4200</v>
      </c>
      <c r="T32" s="75">
        <v>4200</v>
      </c>
      <c r="U32" s="75">
        <v>0</v>
      </c>
      <c r="V32" s="43"/>
    </row>
    <row r="33" spans="1:22" ht="31.5">
      <c r="A33" s="41" t="s">
        <v>49</v>
      </c>
      <c r="B33" s="74" t="s">
        <v>50</v>
      </c>
      <c r="C33" s="39" t="s">
        <v>10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75">
        <v>0</v>
      </c>
      <c r="K33" s="37">
        <v>0</v>
      </c>
      <c r="L33" s="37">
        <v>0</v>
      </c>
      <c r="M33" s="37">
        <v>0</v>
      </c>
      <c r="N33" s="37">
        <v>0</v>
      </c>
      <c r="O33" s="75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75">
        <v>0</v>
      </c>
      <c r="V33" s="43"/>
    </row>
    <row r="34" spans="1:22" ht="31.5">
      <c r="A34" s="41" t="s">
        <v>51</v>
      </c>
      <c r="B34" s="74" t="s">
        <v>52</v>
      </c>
      <c r="C34" s="39" t="s">
        <v>10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75">
        <v>0</v>
      </c>
      <c r="K34" s="37">
        <v>0</v>
      </c>
      <c r="L34" s="37">
        <v>0</v>
      </c>
      <c r="M34" s="37">
        <v>0</v>
      </c>
      <c r="N34" s="37">
        <v>0</v>
      </c>
      <c r="O34" s="75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75">
        <v>0</v>
      </c>
      <c r="V34" s="43"/>
    </row>
    <row r="35" spans="1:22" ht="63">
      <c r="A35" s="41" t="s">
        <v>53</v>
      </c>
      <c r="B35" s="74" t="s">
        <v>54</v>
      </c>
      <c r="C35" s="39" t="s">
        <v>10</v>
      </c>
      <c r="D35" s="37">
        <v>0</v>
      </c>
      <c r="E35" s="37">
        <v>0</v>
      </c>
      <c r="F35" s="37">
        <v>0</v>
      </c>
      <c r="G35" s="37">
        <v>18000</v>
      </c>
      <c r="H35" s="37">
        <v>18000</v>
      </c>
      <c r="I35" s="37">
        <v>0</v>
      </c>
      <c r="J35" s="75">
        <v>8500</v>
      </c>
      <c r="K35" s="75">
        <v>8500</v>
      </c>
      <c r="L35" s="75">
        <v>0</v>
      </c>
      <c r="M35" s="75">
        <v>-9500</v>
      </c>
      <c r="N35" s="75">
        <v>-9500</v>
      </c>
      <c r="O35" s="75">
        <v>0</v>
      </c>
      <c r="P35" s="75">
        <v>9000</v>
      </c>
      <c r="Q35" s="75">
        <v>9000</v>
      </c>
      <c r="R35" s="75"/>
      <c r="S35" s="75">
        <v>9500</v>
      </c>
      <c r="T35" s="75">
        <v>9500</v>
      </c>
      <c r="U35" s="75">
        <v>0</v>
      </c>
      <c r="V35" s="43"/>
    </row>
    <row r="36" spans="1:22" ht="81" customHeight="1">
      <c r="A36" s="41" t="s">
        <v>55</v>
      </c>
      <c r="B36" s="74" t="s">
        <v>56</v>
      </c>
      <c r="C36" s="39" t="s">
        <v>10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75">
        <v>0</v>
      </c>
      <c r="K36" s="75">
        <v>0</v>
      </c>
      <c r="L36" s="37">
        <v>0</v>
      </c>
      <c r="M36" s="37">
        <v>0</v>
      </c>
      <c r="N36" s="37">
        <v>0</v>
      </c>
      <c r="O36" s="75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75">
        <v>0</v>
      </c>
      <c r="V36" s="43"/>
    </row>
    <row r="37" spans="1:22" ht="47.25" customHeight="1">
      <c r="A37" s="41" t="s">
        <v>57</v>
      </c>
      <c r="B37" s="74" t="s">
        <v>58</v>
      </c>
      <c r="C37" s="39" t="s">
        <v>10</v>
      </c>
      <c r="D37" s="37">
        <v>0</v>
      </c>
      <c r="E37" s="37">
        <v>0</v>
      </c>
      <c r="F37" s="37">
        <v>0</v>
      </c>
      <c r="G37" s="37">
        <v>250</v>
      </c>
      <c r="H37" s="37">
        <v>250</v>
      </c>
      <c r="I37" s="37">
        <v>0</v>
      </c>
      <c r="J37" s="75">
        <v>250</v>
      </c>
      <c r="K37" s="75">
        <v>250</v>
      </c>
      <c r="L37" s="75">
        <v>0</v>
      </c>
      <c r="M37" s="111">
        <v>0</v>
      </c>
      <c r="N37" s="111">
        <v>0</v>
      </c>
      <c r="O37" s="111">
        <v>0</v>
      </c>
      <c r="P37" s="111">
        <v>300</v>
      </c>
      <c r="Q37" s="111">
        <v>300</v>
      </c>
      <c r="R37" s="111">
        <v>0</v>
      </c>
      <c r="S37" s="111">
        <v>350</v>
      </c>
      <c r="T37" s="111">
        <v>350</v>
      </c>
      <c r="U37" s="75">
        <v>0</v>
      </c>
      <c r="V37" s="43"/>
    </row>
    <row r="38" spans="1:22" ht="49.5" customHeight="1">
      <c r="A38" s="41" t="s">
        <v>59</v>
      </c>
      <c r="B38" s="74" t="s">
        <v>60</v>
      </c>
      <c r="C38" s="39" t="s">
        <v>10</v>
      </c>
      <c r="D38" s="37">
        <v>0</v>
      </c>
      <c r="E38" s="37">
        <v>0</v>
      </c>
      <c r="F38" s="37">
        <v>0</v>
      </c>
      <c r="G38" s="37">
        <v>750</v>
      </c>
      <c r="H38" s="37">
        <v>750</v>
      </c>
      <c r="I38" s="37">
        <v>0</v>
      </c>
      <c r="J38" s="75">
        <v>750</v>
      </c>
      <c r="K38" s="75">
        <v>750</v>
      </c>
      <c r="L38" s="75">
        <v>0</v>
      </c>
      <c r="M38" s="111">
        <v>0</v>
      </c>
      <c r="N38" s="111">
        <v>0</v>
      </c>
      <c r="O38" s="111">
        <v>0</v>
      </c>
      <c r="P38" s="111">
        <v>1000</v>
      </c>
      <c r="Q38" s="111">
        <v>1000</v>
      </c>
      <c r="R38" s="111">
        <v>0</v>
      </c>
      <c r="S38" s="111">
        <v>1200</v>
      </c>
      <c r="T38" s="111">
        <v>1200</v>
      </c>
      <c r="U38" s="75">
        <v>0</v>
      </c>
      <c r="V38" s="43"/>
    </row>
    <row r="39" spans="1:22" ht="37.5" customHeight="1">
      <c r="A39" s="41" t="s">
        <v>61</v>
      </c>
      <c r="B39" s="74" t="s">
        <v>62</v>
      </c>
      <c r="C39" s="39" t="s">
        <v>10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75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75">
        <v>0</v>
      </c>
      <c r="V39" s="43"/>
    </row>
    <row r="40" spans="1:22" ht="37.5" customHeight="1">
      <c r="A40" s="41" t="s">
        <v>63</v>
      </c>
      <c r="B40" s="74" t="s">
        <v>64</v>
      </c>
      <c r="C40" s="39" t="s">
        <v>10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75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75">
        <v>0</v>
      </c>
      <c r="V40" s="43"/>
    </row>
    <row r="41" spans="1:22" ht="21">
      <c r="A41" s="41" t="s">
        <v>65</v>
      </c>
      <c r="B41" s="74" t="s">
        <v>66</v>
      </c>
      <c r="C41" s="39" t="s">
        <v>10</v>
      </c>
      <c r="D41" s="37">
        <v>0</v>
      </c>
      <c r="E41" s="37">
        <v>0</v>
      </c>
      <c r="F41" s="37">
        <v>0</v>
      </c>
      <c r="G41" s="37">
        <v>100</v>
      </c>
      <c r="H41" s="37">
        <v>100</v>
      </c>
      <c r="I41" s="37">
        <v>0</v>
      </c>
      <c r="J41" s="75">
        <v>100</v>
      </c>
      <c r="K41" s="75">
        <v>100</v>
      </c>
      <c r="L41" s="75">
        <v>0</v>
      </c>
      <c r="M41" s="75">
        <v>0</v>
      </c>
      <c r="N41" s="75">
        <v>0</v>
      </c>
      <c r="O41" s="37">
        <v>0</v>
      </c>
      <c r="P41" s="75">
        <v>120</v>
      </c>
      <c r="Q41" s="75">
        <v>120</v>
      </c>
      <c r="R41" s="75">
        <v>0</v>
      </c>
      <c r="S41" s="75">
        <v>150</v>
      </c>
      <c r="T41" s="75">
        <v>150</v>
      </c>
      <c r="U41" s="75">
        <v>0</v>
      </c>
      <c r="V41" s="43"/>
    </row>
    <row r="42" spans="1:22" s="48" customFormat="1" ht="41.25" customHeight="1">
      <c r="A42" s="67" t="s">
        <v>67</v>
      </c>
      <c r="B42" s="68" t="s">
        <v>68</v>
      </c>
      <c r="C42" s="69" t="s">
        <v>69</v>
      </c>
      <c r="D42" s="71">
        <v>21500</v>
      </c>
      <c r="E42" s="71">
        <v>21500</v>
      </c>
      <c r="F42" s="37">
        <v>0</v>
      </c>
      <c r="G42" s="71">
        <v>24000</v>
      </c>
      <c r="H42" s="71">
        <v>24000</v>
      </c>
      <c r="I42" s="37">
        <v>0</v>
      </c>
      <c r="J42" s="49">
        <f>J44+J45</f>
        <v>25200</v>
      </c>
      <c r="K42" s="49">
        <v>25200</v>
      </c>
      <c r="L42" s="49">
        <v>0</v>
      </c>
      <c r="M42" s="49">
        <f>M45+M44</f>
        <v>1200</v>
      </c>
      <c r="N42" s="49">
        <v>1200</v>
      </c>
      <c r="O42" s="49">
        <v>0</v>
      </c>
      <c r="P42" s="49">
        <f>P45+P44</f>
        <v>26460</v>
      </c>
      <c r="Q42" s="49">
        <f>Q44+Q45</f>
        <v>26460</v>
      </c>
      <c r="R42" s="49">
        <v>0</v>
      </c>
      <c r="S42" s="49">
        <f>S45+S44</f>
        <v>27783</v>
      </c>
      <c r="T42" s="49">
        <f>T45+T44</f>
        <v>27783.1</v>
      </c>
      <c r="U42" s="49">
        <v>0</v>
      </c>
      <c r="V42" s="47"/>
    </row>
    <row r="43" spans="1:22" ht="18" customHeight="1">
      <c r="A43" s="41"/>
      <c r="B43" s="74" t="s">
        <v>5</v>
      </c>
      <c r="C43" s="39"/>
      <c r="D43" s="37"/>
      <c r="E43" s="37"/>
      <c r="F43" s="37"/>
      <c r="G43" s="37"/>
      <c r="H43" s="37"/>
      <c r="I43" s="37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43"/>
    </row>
    <row r="44" spans="1:22" s="48" customFormat="1" ht="81.75" customHeight="1">
      <c r="A44" s="45" t="s">
        <v>70</v>
      </c>
      <c r="B44" s="88" t="s">
        <v>71</v>
      </c>
      <c r="C44" s="40" t="s">
        <v>10</v>
      </c>
      <c r="D44" s="46">
        <v>0</v>
      </c>
      <c r="E44" s="46">
        <v>0</v>
      </c>
      <c r="F44" s="46">
        <v>0</v>
      </c>
      <c r="G44" s="46">
        <v>10000</v>
      </c>
      <c r="H44" s="46">
        <v>10000</v>
      </c>
      <c r="I44" s="46">
        <v>0</v>
      </c>
      <c r="J44" s="42">
        <f>H44*5/100+G44</f>
        <v>10500</v>
      </c>
      <c r="K44" s="46">
        <v>10500</v>
      </c>
      <c r="L44" s="46">
        <v>0</v>
      </c>
      <c r="M44" s="46">
        <v>500</v>
      </c>
      <c r="N44" s="46">
        <v>500</v>
      </c>
      <c r="O44" s="46">
        <v>0</v>
      </c>
      <c r="P44" s="46">
        <f>K44*5/100+K44</f>
        <v>11025</v>
      </c>
      <c r="Q44" s="46">
        <v>11025</v>
      </c>
      <c r="R44" s="46">
        <v>0</v>
      </c>
      <c r="S44" s="46">
        <f>Q44*5/100+Q44</f>
        <v>11576.25</v>
      </c>
      <c r="T44" s="46">
        <v>11576.3</v>
      </c>
      <c r="U44" s="76">
        <v>0</v>
      </c>
      <c r="V44" s="47"/>
    </row>
    <row r="45" spans="1:22" s="48" customFormat="1" ht="81.75" customHeight="1">
      <c r="A45" s="45" t="s">
        <v>72</v>
      </c>
      <c r="B45" s="88" t="s">
        <v>73</v>
      </c>
      <c r="C45" s="40" t="s">
        <v>10</v>
      </c>
      <c r="D45" s="46">
        <v>0</v>
      </c>
      <c r="E45" s="46">
        <v>0</v>
      </c>
      <c r="F45" s="46">
        <v>0</v>
      </c>
      <c r="G45" s="46">
        <v>14000</v>
      </c>
      <c r="H45" s="46">
        <v>14000</v>
      </c>
      <c r="I45" s="37">
        <v>0</v>
      </c>
      <c r="J45" s="42">
        <f>H45*5/100+H45</f>
        <v>14700</v>
      </c>
      <c r="K45" s="46">
        <v>14700</v>
      </c>
      <c r="L45" s="46">
        <v>0</v>
      </c>
      <c r="M45" s="46">
        <v>700</v>
      </c>
      <c r="N45" s="46">
        <v>700</v>
      </c>
      <c r="O45" s="46">
        <v>0</v>
      </c>
      <c r="P45" s="46">
        <f>K45*5/100+K45</f>
        <v>15435</v>
      </c>
      <c r="Q45" s="46">
        <v>15435</v>
      </c>
      <c r="R45" s="46">
        <v>0</v>
      </c>
      <c r="S45" s="46">
        <f>Q45*5/100+Q45</f>
        <v>16206.75</v>
      </c>
      <c r="T45" s="46">
        <v>16206.8</v>
      </c>
      <c r="U45" s="76">
        <v>0</v>
      </c>
      <c r="V45" s="47"/>
    </row>
    <row r="46" spans="1:22" s="48" customFormat="1" ht="53.25" customHeight="1">
      <c r="A46" s="67" t="s">
        <v>74</v>
      </c>
      <c r="B46" s="68" t="s">
        <v>75</v>
      </c>
      <c r="C46" s="69" t="s">
        <v>76</v>
      </c>
      <c r="D46" s="71">
        <f>E46+F46</f>
        <v>2503661.8</v>
      </c>
      <c r="E46" s="71">
        <f>E54+E58</f>
        <v>1968182.9</v>
      </c>
      <c r="F46" s="71">
        <f>F54+F58</f>
        <v>535478.9</v>
      </c>
      <c r="G46" s="71">
        <f>H46+I46</f>
        <v>2144619.181</v>
      </c>
      <c r="H46" s="71">
        <f>H54+H58</f>
        <v>1938873.7</v>
      </c>
      <c r="I46" s="71">
        <f>I54+I58</f>
        <v>205745.481</v>
      </c>
      <c r="J46" s="71">
        <f>K46+L46</f>
        <v>3256027</v>
      </c>
      <c r="K46" s="71">
        <f>K54+K58</f>
        <v>3256027</v>
      </c>
      <c r="L46" s="71">
        <f>L54+L58</f>
        <v>0</v>
      </c>
      <c r="M46" s="71">
        <f>N46+O46</f>
        <v>1111407.8190000001</v>
      </c>
      <c r="N46" s="71">
        <f>N54+N58</f>
        <v>1317153.3</v>
      </c>
      <c r="O46" s="71">
        <f>O54+O58</f>
        <v>-205745.481</v>
      </c>
      <c r="P46" s="71">
        <f>Q46+R46</f>
        <v>8594949.6</v>
      </c>
      <c r="Q46" s="71">
        <f>Q54+Q58</f>
        <v>3907232.4</v>
      </c>
      <c r="R46" s="71">
        <f>R54+R58</f>
        <v>4687717.2</v>
      </c>
      <c r="S46" s="71">
        <f>T46+U46</f>
        <v>10293939.5</v>
      </c>
      <c r="T46" s="71">
        <f>T54+T58</f>
        <v>4668678.9</v>
      </c>
      <c r="U46" s="71">
        <f>U54+U58</f>
        <v>5625260.6</v>
      </c>
      <c r="V46" s="47"/>
    </row>
    <row r="47" spans="1:22" ht="12.75" customHeight="1">
      <c r="A47" s="41"/>
      <c r="B47" s="74" t="s">
        <v>5</v>
      </c>
      <c r="C47" s="39"/>
      <c r="D47" s="37"/>
      <c r="E47" s="37"/>
      <c r="F47" s="37"/>
      <c r="G47" s="37"/>
      <c r="H47" s="37"/>
      <c r="I47" s="37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43"/>
    </row>
    <row r="48" spans="1:22" s="48" customFormat="1" ht="46.5" customHeight="1">
      <c r="A48" s="67" t="s">
        <v>77</v>
      </c>
      <c r="B48" s="68" t="s">
        <v>78</v>
      </c>
      <c r="C48" s="69" t="s">
        <v>79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49">
        <v>0</v>
      </c>
      <c r="V48" s="47"/>
    </row>
    <row r="49" spans="1:22" ht="16.5" customHeight="1">
      <c r="A49" s="41"/>
      <c r="B49" s="74" t="s">
        <v>5</v>
      </c>
      <c r="C49" s="39"/>
      <c r="D49" s="37"/>
      <c r="E49" s="37"/>
      <c r="F49" s="37"/>
      <c r="G49" s="37"/>
      <c r="H49" s="37"/>
      <c r="I49" s="37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43"/>
    </row>
    <row r="50" spans="1:22" s="48" customFormat="1" ht="52.5" customHeight="1">
      <c r="A50" s="45" t="s">
        <v>80</v>
      </c>
      <c r="B50" s="88" t="s">
        <v>81</v>
      </c>
      <c r="C50" s="40"/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2">
        <v>0</v>
      </c>
      <c r="V50" s="47"/>
    </row>
    <row r="51" spans="1:22" s="48" customFormat="1" ht="45.75" customHeight="1">
      <c r="A51" s="67" t="s">
        <v>82</v>
      </c>
      <c r="B51" s="68" t="s">
        <v>83</v>
      </c>
      <c r="C51" s="69" t="s">
        <v>84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49">
        <v>0</v>
      </c>
      <c r="V51" s="47"/>
    </row>
    <row r="52" spans="1:22" ht="12.75" customHeight="1">
      <c r="A52" s="41"/>
      <c r="B52" s="74" t="s">
        <v>5</v>
      </c>
      <c r="C52" s="39"/>
      <c r="D52" s="37"/>
      <c r="E52" s="37"/>
      <c r="F52" s="37"/>
      <c r="G52" s="37"/>
      <c r="H52" s="37"/>
      <c r="I52" s="37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43"/>
    </row>
    <row r="53" spans="1:22" s="48" customFormat="1" ht="46.5" customHeight="1">
      <c r="A53" s="45" t="s">
        <v>85</v>
      </c>
      <c r="B53" s="88" t="s">
        <v>86</v>
      </c>
      <c r="C53" s="40" t="s">
        <v>10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2">
        <v>0</v>
      </c>
      <c r="V53" s="47"/>
    </row>
    <row r="54" spans="1:22" s="82" customFormat="1" ht="66.75" customHeight="1">
      <c r="A54" s="67" t="s">
        <v>87</v>
      </c>
      <c r="B54" s="68" t="s">
        <v>88</v>
      </c>
      <c r="C54" s="69" t="s">
        <v>89</v>
      </c>
      <c r="D54" s="71">
        <f>D56</f>
        <v>1968182.9</v>
      </c>
      <c r="E54" s="71">
        <f>E56</f>
        <v>1968182.9</v>
      </c>
      <c r="F54" s="71">
        <v>0</v>
      </c>
      <c r="G54" s="71">
        <v>1938873.7</v>
      </c>
      <c r="H54" s="71">
        <v>1938873.7</v>
      </c>
      <c r="I54" s="71">
        <v>0</v>
      </c>
      <c r="J54" s="71">
        <f>J57+J56</f>
        <v>3256027</v>
      </c>
      <c r="K54" s="71">
        <f>K56+K57</f>
        <v>3256027</v>
      </c>
      <c r="L54" s="71">
        <v>0</v>
      </c>
      <c r="M54" s="71">
        <f>J54-G54</f>
        <v>1317153.3</v>
      </c>
      <c r="N54" s="71">
        <f>K54-H54</f>
        <v>1317153.3</v>
      </c>
      <c r="O54" s="71">
        <v>0</v>
      </c>
      <c r="P54" s="71">
        <v>3907232.4</v>
      </c>
      <c r="Q54" s="71">
        <v>3907232.4</v>
      </c>
      <c r="R54" s="71">
        <v>0</v>
      </c>
      <c r="S54" s="71">
        <f>Q54*20/100+Q54</f>
        <v>4688678.88</v>
      </c>
      <c r="T54" s="71">
        <v>4668678.9</v>
      </c>
      <c r="U54" s="49">
        <v>0</v>
      </c>
      <c r="V54" s="112"/>
    </row>
    <row r="55" spans="1:22" s="85" customFormat="1" ht="12.75" customHeight="1">
      <c r="A55" s="41"/>
      <c r="B55" s="74" t="s">
        <v>5</v>
      </c>
      <c r="C55" s="39"/>
      <c r="D55" s="37"/>
      <c r="E55" s="37"/>
      <c r="F55" s="37"/>
      <c r="G55" s="37"/>
      <c r="H55" s="37"/>
      <c r="I55" s="37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113"/>
    </row>
    <row r="56" spans="1:22" s="85" customFormat="1" ht="41.25" customHeight="1">
      <c r="A56" s="41" t="s">
        <v>90</v>
      </c>
      <c r="B56" s="74" t="s">
        <v>91</v>
      </c>
      <c r="C56" s="39" t="s">
        <v>10</v>
      </c>
      <c r="D56" s="37">
        <v>1968182.9</v>
      </c>
      <c r="E56" s="37">
        <v>1968182.9</v>
      </c>
      <c r="F56" s="37">
        <v>0</v>
      </c>
      <c r="G56" s="37">
        <v>1932990.8</v>
      </c>
      <c r="H56" s="37">
        <v>1932990.8</v>
      </c>
      <c r="I56" s="37">
        <v>0</v>
      </c>
      <c r="J56" s="71">
        <v>3246259</v>
      </c>
      <c r="K56" s="71">
        <v>3246259</v>
      </c>
      <c r="L56" s="75">
        <v>0</v>
      </c>
      <c r="M56" s="75">
        <f>J56-G56</f>
        <v>1313268.2</v>
      </c>
      <c r="N56" s="75">
        <f>K56-H56</f>
        <v>1313268.2</v>
      </c>
      <c r="O56" s="75"/>
      <c r="P56" s="75">
        <f>P54-P57</f>
        <v>3895510.8</v>
      </c>
      <c r="Q56" s="75">
        <f>Q54-Q57</f>
        <v>3895510.8</v>
      </c>
      <c r="R56" s="75">
        <v>0</v>
      </c>
      <c r="S56" s="75">
        <f>S54-S57</f>
        <v>4674612.96</v>
      </c>
      <c r="T56" s="75">
        <v>4674613</v>
      </c>
      <c r="U56" s="75">
        <v>0</v>
      </c>
      <c r="V56" s="113"/>
    </row>
    <row r="57" spans="1:22" s="85" customFormat="1" ht="28.5" customHeight="1">
      <c r="A57" s="41" t="s">
        <v>92</v>
      </c>
      <c r="B57" s="74" t="s">
        <v>93</v>
      </c>
      <c r="C57" s="39" t="s">
        <v>10</v>
      </c>
      <c r="D57" s="37">
        <v>0</v>
      </c>
      <c r="E57" s="37">
        <v>0</v>
      </c>
      <c r="F57" s="37">
        <v>0</v>
      </c>
      <c r="G57" s="37">
        <v>5882.9</v>
      </c>
      <c r="H57" s="37">
        <v>5882.9</v>
      </c>
      <c r="I57" s="37">
        <v>0</v>
      </c>
      <c r="J57" s="75">
        <v>9768</v>
      </c>
      <c r="K57" s="75">
        <v>9768</v>
      </c>
      <c r="L57" s="75">
        <v>0</v>
      </c>
      <c r="M57" s="75">
        <f>K57-H57</f>
        <v>3885.1000000000004</v>
      </c>
      <c r="N57" s="75">
        <f>K57-H57</f>
        <v>3885.1000000000004</v>
      </c>
      <c r="O57" s="75"/>
      <c r="P57" s="75">
        <f>K57*20/100+K57</f>
        <v>11721.6</v>
      </c>
      <c r="Q57" s="75">
        <v>11721.6</v>
      </c>
      <c r="R57" s="75">
        <v>0</v>
      </c>
      <c r="S57" s="75">
        <f>Q57*20/100+Q57</f>
        <v>14065.92</v>
      </c>
      <c r="T57" s="75">
        <v>14065.9</v>
      </c>
      <c r="U57" s="75">
        <v>0</v>
      </c>
      <c r="V57" s="113"/>
    </row>
    <row r="58" spans="1:22" s="48" customFormat="1" ht="52.5" customHeight="1">
      <c r="A58" s="67" t="s">
        <v>94</v>
      </c>
      <c r="B58" s="68" t="s">
        <v>95</v>
      </c>
      <c r="C58" s="69" t="s">
        <v>96</v>
      </c>
      <c r="D58" s="71">
        <v>535478.9</v>
      </c>
      <c r="E58" s="71">
        <v>0</v>
      </c>
      <c r="F58" s="71">
        <v>535478.9</v>
      </c>
      <c r="G58" s="71">
        <v>205745.5</v>
      </c>
      <c r="H58" s="71">
        <v>0</v>
      </c>
      <c r="I58" s="71">
        <v>205745.481</v>
      </c>
      <c r="J58" s="71">
        <v>0</v>
      </c>
      <c r="K58" s="71">
        <v>0</v>
      </c>
      <c r="L58" s="71">
        <v>0</v>
      </c>
      <c r="M58" s="71">
        <f>J58-G58</f>
        <v>-205745.5</v>
      </c>
      <c r="N58" s="71">
        <f>K58-H58</f>
        <v>0</v>
      </c>
      <c r="O58" s="71">
        <f>L58-I58</f>
        <v>-205745.481</v>
      </c>
      <c r="P58" s="71">
        <f>O58*20/100+O58</f>
        <v>-246894.5772</v>
      </c>
      <c r="Q58" s="71">
        <v>0</v>
      </c>
      <c r="R58" s="71">
        <v>4687717.2</v>
      </c>
      <c r="S58" s="71">
        <f>R58*20/100+R58</f>
        <v>5625260.640000001</v>
      </c>
      <c r="T58" s="71">
        <v>0</v>
      </c>
      <c r="U58" s="49">
        <v>5625260.6</v>
      </c>
      <c r="V58" s="47"/>
    </row>
    <row r="59" spans="1:22" ht="12.75" customHeight="1">
      <c r="A59" s="41"/>
      <c r="B59" s="74" t="s">
        <v>5</v>
      </c>
      <c r="C59" s="39"/>
      <c r="D59" s="37"/>
      <c r="E59" s="37"/>
      <c r="F59" s="37"/>
      <c r="G59" s="71"/>
      <c r="H59" s="37"/>
      <c r="I59" s="71"/>
      <c r="J59" s="71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43"/>
    </row>
    <row r="60" spans="1:22" ht="36" customHeight="1">
      <c r="A60" s="41" t="s">
        <v>97</v>
      </c>
      <c r="B60" s="74" t="s">
        <v>98</v>
      </c>
      <c r="C60" s="39" t="s">
        <v>10</v>
      </c>
      <c r="D60" s="37">
        <v>535478.9</v>
      </c>
      <c r="E60" s="37">
        <v>0</v>
      </c>
      <c r="F60" s="37">
        <v>535478.9</v>
      </c>
      <c r="G60" s="37">
        <v>205745.5</v>
      </c>
      <c r="H60" s="37">
        <v>0</v>
      </c>
      <c r="I60" s="37">
        <v>205745.481</v>
      </c>
      <c r="J60" s="71">
        <v>0</v>
      </c>
      <c r="K60" s="37">
        <v>0</v>
      </c>
      <c r="L60" s="71">
        <v>0</v>
      </c>
      <c r="M60" s="37">
        <f>J60-G60</f>
        <v>-205745.5</v>
      </c>
      <c r="N60" s="37">
        <v>0</v>
      </c>
      <c r="O60" s="37">
        <f>L60-I60</f>
        <v>-205745.481</v>
      </c>
      <c r="P60" s="37">
        <f>O60*20/100+O60</f>
        <v>-246894.5772</v>
      </c>
      <c r="Q60" s="37">
        <v>0</v>
      </c>
      <c r="R60" s="71">
        <v>4687717.2</v>
      </c>
      <c r="S60" s="37">
        <f>R60*20/100+R60</f>
        <v>5625260.640000001</v>
      </c>
      <c r="T60" s="37">
        <v>0</v>
      </c>
      <c r="U60" s="37">
        <v>5625260.6</v>
      </c>
      <c r="V60" s="43"/>
    </row>
    <row r="61" spans="1:22" s="48" customFormat="1" ht="69" customHeight="1">
      <c r="A61" s="67" t="s">
        <v>99</v>
      </c>
      <c r="B61" s="68" t="s">
        <v>100</v>
      </c>
      <c r="C61" s="69" t="s">
        <v>101</v>
      </c>
      <c r="D61" s="71">
        <f>D66+D71+D74+D94+D104</f>
        <v>557968.5</v>
      </c>
      <c r="E61" s="71">
        <f>E66+E71+E74+E94</f>
        <v>195124.90000000002</v>
      </c>
      <c r="F61" s="71">
        <f>F66+F71+F74+F94</f>
        <v>0</v>
      </c>
      <c r="G61" s="71">
        <f>G66+G71+G74+G94</f>
        <v>505000.67000000004</v>
      </c>
      <c r="H61" s="71">
        <f aca="true" t="shared" si="3" ref="H61:U61">H66+H71+H74+H94</f>
        <v>505000.67000000004</v>
      </c>
      <c r="I61" s="71">
        <f t="shared" si="3"/>
        <v>0</v>
      </c>
      <c r="J61" s="71">
        <f t="shared" si="3"/>
        <v>530250.7035000001</v>
      </c>
      <c r="K61" s="71">
        <f t="shared" si="3"/>
        <v>530250.7</v>
      </c>
      <c r="L61" s="71">
        <f t="shared" si="3"/>
        <v>0</v>
      </c>
      <c r="M61" s="71">
        <f t="shared" si="3"/>
        <v>25249.999999999993</v>
      </c>
      <c r="N61" s="71">
        <f t="shared" si="3"/>
        <v>25250</v>
      </c>
      <c r="O61" s="71">
        <f t="shared" si="3"/>
        <v>0</v>
      </c>
      <c r="P61" s="71">
        <f t="shared" si="3"/>
        <v>556763.235</v>
      </c>
      <c r="Q61" s="71">
        <f t="shared" si="3"/>
        <v>556763.275</v>
      </c>
      <c r="R61" s="71">
        <f t="shared" si="3"/>
        <v>0</v>
      </c>
      <c r="S61" s="71">
        <f t="shared" si="3"/>
        <v>584325.81375</v>
      </c>
      <c r="T61" s="71">
        <f t="shared" si="3"/>
        <v>584325.84875</v>
      </c>
      <c r="U61" s="71">
        <f t="shared" si="3"/>
        <v>0</v>
      </c>
      <c r="V61" s="49"/>
    </row>
    <row r="62" spans="1:22" ht="12.75" customHeight="1">
      <c r="A62" s="41"/>
      <c r="B62" s="74" t="s">
        <v>5</v>
      </c>
      <c r="C62" s="39"/>
      <c r="D62" s="37"/>
      <c r="E62" s="37"/>
      <c r="F62" s="37"/>
      <c r="G62" s="37"/>
      <c r="H62" s="37"/>
      <c r="I62" s="37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43"/>
    </row>
    <row r="63" spans="1:22" s="48" customFormat="1" ht="44.25" customHeight="1">
      <c r="A63" s="67" t="s">
        <v>102</v>
      </c>
      <c r="B63" s="68" t="s">
        <v>103</v>
      </c>
      <c r="C63" s="69" t="s">
        <v>104</v>
      </c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49">
        <v>0</v>
      </c>
      <c r="V63" s="47"/>
    </row>
    <row r="64" spans="1:22" ht="18" customHeight="1">
      <c r="A64" s="41"/>
      <c r="B64" s="74" t="s">
        <v>5</v>
      </c>
      <c r="C64" s="39"/>
      <c r="D64" s="37"/>
      <c r="E64" s="37"/>
      <c r="F64" s="37"/>
      <c r="G64" s="37"/>
      <c r="H64" s="37"/>
      <c r="I64" s="37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43"/>
    </row>
    <row r="65" spans="1:22" ht="39" customHeight="1">
      <c r="A65" s="41" t="s">
        <v>105</v>
      </c>
      <c r="B65" s="74" t="s">
        <v>106</v>
      </c>
      <c r="C65" s="39"/>
      <c r="D65" s="37">
        <v>0</v>
      </c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75">
        <v>0</v>
      </c>
      <c r="V65" s="43"/>
    </row>
    <row r="66" spans="1:22" s="48" customFormat="1" ht="44.25" customHeight="1">
      <c r="A66" s="67" t="s">
        <v>107</v>
      </c>
      <c r="B66" s="68" t="s">
        <v>108</v>
      </c>
      <c r="C66" s="69" t="s">
        <v>109</v>
      </c>
      <c r="D66" s="71">
        <f>D68+D70</f>
        <v>59761.8</v>
      </c>
      <c r="E66" s="71">
        <f>E68+E70</f>
        <v>59761.8</v>
      </c>
      <c r="F66" s="71">
        <v>0</v>
      </c>
      <c r="G66" s="71">
        <f>G68+G70</f>
        <v>80000</v>
      </c>
      <c r="H66" s="71">
        <f>H68+H70</f>
        <v>80000</v>
      </c>
      <c r="I66" s="49">
        <v>0</v>
      </c>
      <c r="J66" s="49">
        <f>J68+J70</f>
        <v>84000</v>
      </c>
      <c r="K66" s="49">
        <f>K68+K70</f>
        <v>84000</v>
      </c>
      <c r="L66" s="49">
        <v>0</v>
      </c>
      <c r="M66" s="49">
        <f>J66-G66</f>
        <v>4000</v>
      </c>
      <c r="N66" s="49">
        <f>K66-H66</f>
        <v>4000</v>
      </c>
      <c r="O66" s="49">
        <v>0</v>
      </c>
      <c r="P66" s="49">
        <f>K66*5/100+K66</f>
        <v>88200</v>
      </c>
      <c r="Q66" s="49">
        <f>K66*5/100+K66</f>
        <v>88200</v>
      </c>
      <c r="R66" s="49">
        <f>L66*5/100+L66</f>
        <v>0</v>
      </c>
      <c r="S66" s="49">
        <f>P66*5/100+P66</f>
        <v>92610</v>
      </c>
      <c r="T66" s="49">
        <f>Q66*5/100+Q66</f>
        <v>92610</v>
      </c>
      <c r="U66" s="49">
        <v>0</v>
      </c>
      <c r="V66" s="47"/>
    </row>
    <row r="67" spans="1:22" ht="12.75" customHeight="1">
      <c r="A67" s="41"/>
      <c r="B67" s="74" t="s">
        <v>5</v>
      </c>
      <c r="C67" s="39"/>
      <c r="D67" s="37"/>
      <c r="E67" s="37"/>
      <c r="F67" s="37"/>
      <c r="G67" s="37"/>
      <c r="H67" s="37"/>
      <c r="I67" s="37"/>
      <c r="J67" s="75"/>
      <c r="K67" s="75"/>
      <c r="L67" s="75"/>
      <c r="M67" s="49"/>
      <c r="N67" s="114"/>
      <c r="O67" s="75"/>
      <c r="P67" s="75"/>
      <c r="Q67" s="75"/>
      <c r="R67" s="75"/>
      <c r="S67" s="75"/>
      <c r="T67" s="75"/>
      <c r="U67" s="75"/>
      <c r="V67" s="43"/>
    </row>
    <row r="68" spans="1:22" ht="27" customHeight="1">
      <c r="A68" s="41" t="s">
        <v>110</v>
      </c>
      <c r="B68" s="74" t="s">
        <v>111</v>
      </c>
      <c r="C68" s="39" t="s">
        <v>10</v>
      </c>
      <c r="D68" s="37">
        <v>39640.6</v>
      </c>
      <c r="E68" s="37">
        <v>39640.6</v>
      </c>
      <c r="F68" s="37">
        <v>0</v>
      </c>
      <c r="G68" s="37">
        <v>43377.8</v>
      </c>
      <c r="H68" s="37">
        <v>43377.8</v>
      </c>
      <c r="I68" s="37">
        <v>0</v>
      </c>
      <c r="J68" s="75">
        <f>H68*5/100+H68</f>
        <v>45546.69</v>
      </c>
      <c r="K68" s="75">
        <v>45546.7</v>
      </c>
      <c r="L68" s="75">
        <v>0</v>
      </c>
      <c r="M68" s="49">
        <f>J68-G68</f>
        <v>2168.8899999999994</v>
      </c>
      <c r="N68" s="49">
        <f aca="true" t="shared" si="4" ref="N68:N73">K68-H68</f>
        <v>2168.899999999994</v>
      </c>
      <c r="O68" s="75">
        <v>0</v>
      </c>
      <c r="P68" s="75">
        <f>K68*5/100+K68</f>
        <v>47824.034999999996</v>
      </c>
      <c r="Q68" s="75">
        <f>K68*5/100+K68</f>
        <v>47824.034999999996</v>
      </c>
      <c r="R68" s="75">
        <v>0</v>
      </c>
      <c r="S68" s="75">
        <f aca="true" t="shared" si="5" ref="S68:T73">P68*5/100+P68</f>
        <v>50215.23675</v>
      </c>
      <c r="T68" s="75">
        <f t="shared" si="5"/>
        <v>50215.23675</v>
      </c>
      <c r="U68" s="75">
        <v>0</v>
      </c>
      <c r="V68" s="43"/>
    </row>
    <row r="69" spans="1:22" ht="50.25" customHeight="1">
      <c r="A69" s="41" t="s">
        <v>112</v>
      </c>
      <c r="B69" s="74" t="s">
        <v>113</v>
      </c>
      <c r="C69" s="39" t="s">
        <v>10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75">
        <f>H69*5/100+H69</f>
        <v>0</v>
      </c>
      <c r="K69" s="75">
        <v>0</v>
      </c>
      <c r="L69" s="75">
        <v>0</v>
      </c>
      <c r="M69" s="49">
        <f>J69-G69</f>
        <v>0</v>
      </c>
      <c r="N69" s="49">
        <f t="shared" si="4"/>
        <v>0</v>
      </c>
      <c r="O69" s="75">
        <v>0</v>
      </c>
      <c r="P69" s="75">
        <f>K69*5/100+K69</f>
        <v>0</v>
      </c>
      <c r="Q69" s="75">
        <f>K69*5/100+K69</f>
        <v>0</v>
      </c>
      <c r="R69" s="75">
        <v>0</v>
      </c>
      <c r="S69" s="75">
        <f t="shared" si="5"/>
        <v>0</v>
      </c>
      <c r="T69" s="75">
        <f t="shared" si="5"/>
        <v>0</v>
      </c>
      <c r="U69" s="75">
        <v>0</v>
      </c>
      <c r="V69" s="43"/>
    </row>
    <row r="70" spans="1:22" ht="18" customHeight="1">
      <c r="A70" s="41" t="s">
        <v>114</v>
      </c>
      <c r="B70" s="74" t="s">
        <v>115</v>
      </c>
      <c r="C70" s="39" t="s">
        <v>10</v>
      </c>
      <c r="D70" s="37">
        <v>20121.2</v>
      </c>
      <c r="E70" s="37">
        <v>20121.2</v>
      </c>
      <c r="F70" s="37">
        <v>0</v>
      </c>
      <c r="G70" s="37">
        <v>36622.2</v>
      </c>
      <c r="H70" s="37">
        <v>36622.2</v>
      </c>
      <c r="I70" s="37">
        <v>0</v>
      </c>
      <c r="J70" s="75">
        <f>H70*5/100+H70</f>
        <v>38453.31</v>
      </c>
      <c r="K70" s="75">
        <v>38453.3</v>
      </c>
      <c r="L70" s="75">
        <v>0</v>
      </c>
      <c r="M70" s="49">
        <f>J70-G70</f>
        <v>1831.1100000000006</v>
      </c>
      <c r="N70" s="49">
        <f t="shared" si="4"/>
        <v>1831.1000000000058</v>
      </c>
      <c r="O70" s="75">
        <v>0</v>
      </c>
      <c r="P70" s="75">
        <f>K70*5/100+K70</f>
        <v>40375.965000000004</v>
      </c>
      <c r="Q70" s="75">
        <f>K70*5/100+K70</f>
        <v>40375.965000000004</v>
      </c>
      <c r="R70" s="75">
        <v>0</v>
      </c>
      <c r="S70" s="75">
        <f t="shared" si="5"/>
        <v>42394.76325</v>
      </c>
      <c r="T70" s="75">
        <f t="shared" si="5"/>
        <v>42394.76325</v>
      </c>
      <c r="U70" s="75">
        <v>0</v>
      </c>
      <c r="V70" s="43"/>
    </row>
    <row r="71" spans="1:22" s="48" customFormat="1" ht="50.25" customHeight="1">
      <c r="A71" s="67" t="s">
        <v>116</v>
      </c>
      <c r="B71" s="68" t="s">
        <v>117</v>
      </c>
      <c r="C71" s="69" t="s">
        <v>118</v>
      </c>
      <c r="D71" s="71">
        <v>0</v>
      </c>
      <c r="E71" s="71">
        <v>0</v>
      </c>
      <c r="F71" s="71">
        <v>0</v>
      </c>
      <c r="G71" s="71">
        <v>5561.4</v>
      </c>
      <c r="H71" s="71">
        <v>5561.4</v>
      </c>
      <c r="I71" s="71">
        <v>0</v>
      </c>
      <c r="J71" s="49">
        <f>H71*5/100+H71</f>
        <v>5839.469999999999</v>
      </c>
      <c r="K71" s="49">
        <v>5839.5</v>
      </c>
      <c r="L71" s="49">
        <v>0</v>
      </c>
      <c r="M71" s="49">
        <f>J71-G71</f>
        <v>278.0699999999997</v>
      </c>
      <c r="N71" s="49">
        <f t="shared" si="4"/>
        <v>278.10000000000036</v>
      </c>
      <c r="O71" s="49">
        <v>0</v>
      </c>
      <c r="P71" s="49">
        <f>K71*5/100+K71</f>
        <v>6131.475</v>
      </c>
      <c r="Q71" s="49">
        <f>K71*5/100+K71</f>
        <v>6131.475</v>
      </c>
      <c r="R71" s="49">
        <v>0</v>
      </c>
      <c r="S71" s="49">
        <f t="shared" si="5"/>
        <v>6438.04875</v>
      </c>
      <c r="T71" s="49">
        <f t="shared" si="5"/>
        <v>6438.04875</v>
      </c>
      <c r="U71" s="49">
        <v>0</v>
      </c>
      <c r="V71" s="47"/>
    </row>
    <row r="72" spans="1:22" ht="12.75" customHeight="1">
      <c r="A72" s="41"/>
      <c r="B72" s="74" t="s">
        <v>5</v>
      </c>
      <c r="C72" s="39"/>
      <c r="D72" s="37"/>
      <c r="E72" s="37"/>
      <c r="F72" s="37"/>
      <c r="G72" s="37"/>
      <c r="H72" s="37"/>
      <c r="I72" s="37"/>
      <c r="J72" s="75"/>
      <c r="K72" s="75"/>
      <c r="L72" s="75"/>
      <c r="M72" s="49"/>
      <c r="N72" s="114"/>
      <c r="O72" s="75"/>
      <c r="P72" s="75"/>
      <c r="Q72" s="75"/>
      <c r="R72" s="75"/>
      <c r="S72" s="75"/>
      <c r="T72" s="75"/>
      <c r="U72" s="75"/>
      <c r="V72" s="43"/>
    </row>
    <row r="73" spans="1:22" ht="51" customHeight="1">
      <c r="A73" s="41" t="s">
        <v>119</v>
      </c>
      <c r="B73" s="74" t="s">
        <v>120</v>
      </c>
      <c r="C73" s="39"/>
      <c r="D73" s="37">
        <v>0</v>
      </c>
      <c r="E73" s="37">
        <v>0</v>
      </c>
      <c r="F73" s="37">
        <v>0</v>
      </c>
      <c r="G73" s="37">
        <v>5561.4</v>
      </c>
      <c r="H73" s="37">
        <v>5561.4</v>
      </c>
      <c r="I73" s="37">
        <v>0</v>
      </c>
      <c r="J73" s="75">
        <f>H73*5/100+H73</f>
        <v>5839.469999999999</v>
      </c>
      <c r="K73" s="75">
        <v>5839.5</v>
      </c>
      <c r="L73" s="75">
        <v>0</v>
      </c>
      <c r="M73" s="75">
        <f>J73-G73</f>
        <v>278.0699999999997</v>
      </c>
      <c r="N73" s="75">
        <f t="shared" si="4"/>
        <v>278.10000000000036</v>
      </c>
      <c r="O73" s="75">
        <v>0</v>
      </c>
      <c r="P73" s="75">
        <f>K73*5/100+K73</f>
        <v>6131.475</v>
      </c>
      <c r="Q73" s="75">
        <f>K73*5/100+K73</f>
        <v>6131.475</v>
      </c>
      <c r="R73" s="75">
        <v>0</v>
      </c>
      <c r="S73" s="75">
        <f t="shared" si="5"/>
        <v>6438.04875</v>
      </c>
      <c r="T73" s="75">
        <f t="shared" si="5"/>
        <v>6438.04875</v>
      </c>
      <c r="U73" s="75">
        <v>0</v>
      </c>
      <c r="V73" s="43"/>
    </row>
    <row r="74" spans="1:22" s="48" customFormat="1" ht="50.25" customHeight="1">
      <c r="A74" s="67" t="s">
        <v>121</v>
      </c>
      <c r="B74" s="68" t="s">
        <v>122</v>
      </c>
      <c r="C74" s="69" t="s">
        <v>123</v>
      </c>
      <c r="D74" s="71">
        <f>D76+D93</f>
        <v>131163.1</v>
      </c>
      <c r="E74" s="71">
        <f>E76+E93</f>
        <v>131163.1</v>
      </c>
      <c r="F74" s="71">
        <v>0</v>
      </c>
      <c r="G74" s="71">
        <f>G76+G92+G93</f>
        <v>412439.27</v>
      </c>
      <c r="H74" s="71">
        <f>H76+H92+H93</f>
        <v>412439.27</v>
      </c>
      <c r="I74" s="71">
        <v>0</v>
      </c>
      <c r="J74" s="49">
        <f>J76+J92+J93</f>
        <v>433061.23350000003</v>
      </c>
      <c r="K74" s="49">
        <f>K76+K92+K93</f>
        <v>433061.2</v>
      </c>
      <c r="L74" s="49">
        <v>0</v>
      </c>
      <c r="M74" s="49">
        <f>M76+M92+M93</f>
        <v>20621.929999999993</v>
      </c>
      <c r="N74" s="49">
        <f>N92+N93+N76</f>
        <v>20621.9</v>
      </c>
      <c r="O74" s="49">
        <v>0</v>
      </c>
      <c r="P74" s="49">
        <f>P76+P92+P93</f>
        <v>454714.26</v>
      </c>
      <c r="Q74" s="49">
        <f>Q76+Q92+Q93</f>
        <v>454714.3</v>
      </c>
      <c r="R74" s="49">
        <v>0</v>
      </c>
      <c r="S74" s="49">
        <f>S76+S92+S93</f>
        <v>477174.38999999996</v>
      </c>
      <c r="T74" s="49">
        <f>T76+T92+T93</f>
        <v>477174.4</v>
      </c>
      <c r="U74" s="49">
        <v>0</v>
      </c>
      <c r="V74" s="47"/>
    </row>
    <row r="75" spans="1:22" ht="12.75" customHeight="1">
      <c r="A75" s="41"/>
      <c r="B75" s="74" t="s">
        <v>5</v>
      </c>
      <c r="C75" s="39"/>
      <c r="D75" s="37"/>
      <c r="E75" s="37"/>
      <c r="F75" s="37"/>
      <c r="G75" s="37"/>
      <c r="H75" s="37"/>
      <c r="I75" s="37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43"/>
    </row>
    <row r="76" spans="1:22" ht="72" customHeight="1">
      <c r="A76" s="41" t="s">
        <v>124</v>
      </c>
      <c r="B76" s="74" t="s">
        <v>125</v>
      </c>
      <c r="C76" s="39" t="s">
        <v>10</v>
      </c>
      <c r="D76" s="37">
        <v>122588</v>
      </c>
      <c r="E76" s="37">
        <v>122588</v>
      </c>
      <c r="F76" s="37">
        <v>0</v>
      </c>
      <c r="G76" s="37">
        <v>13900</v>
      </c>
      <c r="H76" s="37">
        <v>13900</v>
      </c>
      <c r="I76" s="37">
        <v>0</v>
      </c>
      <c r="J76" s="75">
        <f>H76*5/100+H76</f>
        <v>14595</v>
      </c>
      <c r="K76" s="75">
        <v>14595</v>
      </c>
      <c r="L76" s="75">
        <v>0</v>
      </c>
      <c r="M76" s="75">
        <f>K76-H76</f>
        <v>695</v>
      </c>
      <c r="N76" s="75">
        <v>695</v>
      </c>
      <c r="O76" s="75">
        <v>0</v>
      </c>
      <c r="P76" s="75">
        <f>K76*5/100+K76</f>
        <v>15324.75</v>
      </c>
      <c r="Q76" s="75">
        <v>15324.8</v>
      </c>
      <c r="R76" s="75">
        <v>0</v>
      </c>
      <c r="S76" s="75">
        <f>Q76*5/100+Q76</f>
        <v>16091.039999999999</v>
      </c>
      <c r="T76" s="75">
        <v>16091</v>
      </c>
      <c r="U76" s="75">
        <v>0</v>
      </c>
      <c r="V76" s="43"/>
    </row>
    <row r="77" spans="1:22" ht="18" customHeight="1">
      <c r="A77" s="41"/>
      <c r="B77" s="74" t="s">
        <v>5</v>
      </c>
      <c r="C77" s="39"/>
      <c r="D77" s="37"/>
      <c r="E77" s="37"/>
      <c r="F77" s="37"/>
      <c r="G77" s="37"/>
      <c r="H77" s="37"/>
      <c r="I77" s="37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43"/>
    </row>
    <row r="78" spans="1:22" ht="57" customHeight="1">
      <c r="A78" s="41" t="s">
        <v>126</v>
      </c>
      <c r="B78" s="74" t="s">
        <v>127</v>
      </c>
      <c r="C78" s="39" t="s">
        <v>10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75">
        <v>0</v>
      </c>
      <c r="M78" s="37">
        <v>0</v>
      </c>
      <c r="N78" s="37">
        <v>0</v>
      </c>
      <c r="O78" s="75">
        <v>0</v>
      </c>
      <c r="P78" s="37">
        <v>0</v>
      </c>
      <c r="Q78" s="37">
        <v>0</v>
      </c>
      <c r="R78" s="75">
        <v>0</v>
      </c>
      <c r="S78" s="37">
        <v>0</v>
      </c>
      <c r="T78" s="37">
        <v>0</v>
      </c>
      <c r="U78" s="75">
        <v>0</v>
      </c>
      <c r="V78" s="43"/>
    </row>
    <row r="79" spans="1:22" ht="63">
      <c r="A79" s="41" t="s">
        <v>128</v>
      </c>
      <c r="B79" s="74" t="s">
        <v>129</v>
      </c>
      <c r="C79" s="39" t="s">
        <v>10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75">
        <v>0</v>
      </c>
      <c r="M79" s="37">
        <v>0</v>
      </c>
      <c r="N79" s="37">
        <v>0</v>
      </c>
      <c r="O79" s="75">
        <v>0</v>
      </c>
      <c r="P79" s="37">
        <v>0</v>
      </c>
      <c r="Q79" s="37">
        <v>0</v>
      </c>
      <c r="R79" s="75">
        <v>0</v>
      </c>
      <c r="S79" s="37">
        <v>0</v>
      </c>
      <c r="T79" s="37">
        <v>0</v>
      </c>
      <c r="U79" s="75">
        <v>0</v>
      </c>
      <c r="V79" s="43"/>
    </row>
    <row r="80" spans="1:22" ht="47.25" customHeight="1">
      <c r="A80" s="41" t="s">
        <v>130</v>
      </c>
      <c r="B80" s="74" t="s">
        <v>131</v>
      </c>
      <c r="C80" s="39" t="s">
        <v>10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75">
        <v>0</v>
      </c>
      <c r="M80" s="37">
        <v>0</v>
      </c>
      <c r="N80" s="37">
        <v>0</v>
      </c>
      <c r="O80" s="75">
        <v>0</v>
      </c>
      <c r="P80" s="37">
        <v>0</v>
      </c>
      <c r="Q80" s="37">
        <v>0</v>
      </c>
      <c r="R80" s="75">
        <v>0</v>
      </c>
      <c r="S80" s="37">
        <v>0</v>
      </c>
      <c r="T80" s="37">
        <v>0</v>
      </c>
      <c r="U80" s="75">
        <v>0</v>
      </c>
      <c r="V80" s="43"/>
    </row>
    <row r="81" spans="1:22" ht="57" customHeight="1">
      <c r="A81" s="41" t="s">
        <v>132</v>
      </c>
      <c r="B81" s="74" t="s">
        <v>133</v>
      </c>
      <c r="C81" s="39" t="s">
        <v>10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75">
        <v>0</v>
      </c>
      <c r="M81" s="37">
        <v>0</v>
      </c>
      <c r="N81" s="37">
        <v>0</v>
      </c>
      <c r="O81" s="75">
        <v>0</v>
      </c>
      <c r="P81" s="37">
        <v>0</v>
      </c>
      <c r="Q81" s="37">
        <v>0</v>
      </c>
      <c r="R81" s="75">
        <v>0</v>
      </c>
      <c r="S81" s="37">
        <v>0</v>
      </c>
      <c r="T81" s="37">
        <v>0</v>
      </c>
      <c r="U81" s="75">
        <v>0</v>
      </c>
      <c r="V81" s="43"/>
    </row>
    <row r="82" spans="1:22" ht="31.5" customHeight="1">
      <c r="A82" s="41" t="s">
        <v>134</v>
      </c>
      <c r="B82" s="74" t="s">
        <v>135</v>
      </c>
      <c r="C82" s="39" t="s">
        <v>10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75">
        <v>0</v>
      </c>
      <c r="M82" s="37">
        <v>0</v>
      </c>
      <c r="N82" s="37">
        <v>0</v>
      </c>
      <c r="O82" s="75">
        <v>0</v>
      </c>
      <c r="P82" s="37">
        <v>0</v>
      </c>
      <c r="Q82" s="37">
        <v>0</v>
      </c>
      <c r="R82" s="75">
        <v>0</v>
      </c>
      <c r="S82" s="37">
        <v>0</v>
      </c>
      <c r="T82" s="37">
        <v>0</v>
      </c>
      <c r="U82" s="75">
        <v>0</v>
      </c>
      <c r="V82" s="43"/>
    </row>
    <row r="83" spans="1:22" ht="39" customHeight="1">
      <c r="A83" s="41" t="s">
        <v>136</v>
      </c>
      <c r="B83" s="74" t="s">
        <v>137</v>
      </c>
      <c r="C83" s="39" t="s">
        <v>10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75">
        <v>0</v>
      </c>
      <c r="M83" s="37">
        <v>0</v>
      </c>
      <c r="N83" s="37">
        <v>0</v>
      </c>
      <c r="O83" s="75">
        <v>0</v>
      </c>
      <c r="P83" s="37">
        <v>0</v>
      </c>
      <c r="Q83" s="37">
        <v>0</v>
      </c>
      <c r="R83" s="75">
        <v>0</v>
      </c>
      <c r="S83" s="37">
        <v>0</v>
      </c>
      <c r="T83" s="37">
        <v>0</v>
      </c>
      <c r="U83" s="75">
        <v>0</v>
      </c>
      <c r="V83" s="43"/>
    </row>
    <row r="84" spans="1:22" ht="80.25" customHeight="1">
      <c r="A84" s="41" t="s">
        <v>138</v>
      </c>
      <c r="B84" s="74" t="s">
        <v>139</v>
      </c>
      <c r="C84" s="39" t="s">
        <v>10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75">
        <v>0</v>
      </c>
      <c r="M84" s="37">
        <v>0</v>
      </c>
      <c r="N84" s="37">
        <v>0</v>
      </c>
      <c r="O84" s="75">
        <v>0</v>
      </c>
      <c r="P84" s="37">
        <v>0</v>
      </c>
      <c r="Q84" s="37">
        <v>0</v>
      </c>
      <c r="R84" s="75">
        <v>0</v>
      </c>
      <c r="S84" s="37">
        <v>0</v>
      </c>
      <c r="T84" s="37">
        <v>0</v>
      </c>
      <c r="U84" s="75">
        <v>0</v>
      </c>
      <c r="V84" s="43"/>
    </row>
    <row r="85" spans="1:22" ht="48.75" customHeight="1">
      <c r="A85" s="41" t="s">
        <v>140</v>
      </c>
      <c r="B85" s="74" t="s">
        <v>141</v>
      </c>
      <c r="C85" s="39" t="s">
        <v>10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75">
        <v>0</v>
      </c>
      <c r="M85" s="37">
        <v>0</v>
      </c>
      <c r="N85" s="37">
        <v>0</v>
      </c>
      <c r="O85" s="75">
        <v>0</v>
      </c>
      <c r="P85" s="37">
        <v>0</v>
      </c>
      <c r="Q85" s="37">
        <v>0</v>
      </c>
      <c r="R85" s="75">
        <v>0</v>
      </c>
      <c r="S85" s="37">
        <v>0</v>
      </c>
      <c r="T85" s="37">
        <v>0</v>
      </c>
      <c r="U85" s="75">
        <v>0</v>
      </c>
      <c r="V85" s="43"/>
    </row>
    <row r="86" spans="1:22" ht="30" customHeight="1">
      <c r="A86" s="41" t="s">
        <v>142</v>
      </c>
      <c r="B86" s="74" t="s">
        <v>143</v>
      </c>
      <c r="C86" s="39" t="s">
        <v>10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75">
        <v>0</v>
      </c>
      <c r="M86" s="37">
        <v>0</v>
      </c>
      <c r="N86" s="37">
        <v>0</v>
      </c>
      <c r="O86" s="75">
        <v>0</v>
      </c>
      <c r="P86" s="37">
        <v>0</v>
      </c>
      <c r="Q86" s="37">
        <v>0</v>
      </c>
      <c r="R86" s="75">
        <v>0</v>
      </c>
      <c r="S86" s="37">
        <v>0</v>
      </c>
      <c r="T86" s="37">
        <v>0</v>
      </c>
      <c r="U86" s="75">
        <v>0</v>
      </c>
      <c r="V86" s="43"/>
    </row>
    <row r="87" spans="1:22" ht="48.75" customHeight="1">
      <c r="A87" s="41" t="s">
        <v>144</v>
      </c>
      <c r="B87" s="74" t="s">
        <v>145</v>
      </c>
      <c r="C87" s="39" t="s">
        <v>10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75">
        <v>0</v>
      </c>
      <c r="M87" s="37">
        <v>0</v>
      </c>
      <c r="N87" s="37">
        <v>0</v>
      </c>
      <c r="O87" s="75">
        <v>0</v>
      </c>
      <c r="P87" s="37">
        <v>0</v>
      </c>
      <c r="Q87" s="37">
        <v>0</v>
      </c>
      <c r="R87" s="75">
        <v>0</v>
      </c>
      <c r="S87" s="37">
        <v>0</v>
      </c>
      <c r="T87" s="37">
        <v>0</v>
      </c>
      <c r="U87" s="75">
        <v>0</v>
      </c>
      <c r="V87" s="43"/>
    </row>
    <row r="88" spans="1:22" ht="48.75" customHeight="1">
      <c r="A88" s="41" t="s">
        <v>146</v>
      </c>
      <c r="B88" s="74" t="s">
        <v>147</v>
      </c>
      <c r="C88" s="39" t="s">
        <v>10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75">
        <v>0</v>
      </c>
      <c r="M88" s="37">
        <v>0</v>
      </c>
      <c r="N88" s="37">
        <v>0</v>
      </c>
      <c r="O88" s="75">
        <v>0</v>
      </c>
      <c r="P88" s="37">
        <v>0</v>
      </c>
      <c r="Q88" s="37">
        <v>0</v>
      </c>
      <c r="R88" s="75">
        <v>0</v>
      </c>
      <c r="S88" s="37">
        <v>0</v>
      </c>
      <c r="T88" s="37">
        <v>0</v>
      </c>
      <c r="U88" s="75">
        <v>0</v>
      </c>
      <c r="V88" s="43"/>
    </row>
    <row r="89" spans="1:22" ht="80.25" customHeight="1">
      <c r="A89" s="41" t="s">
        <v>148</v>
      </c>
      <c r="B89" s="74" t="s">
        <v>149</v>
      </c>
      <c r="C89" s="39" t="s">
        <v>10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75">
        <v>0</v>
      </c>
      <c r="M89" s="37">
        <v>0</v>
      </c>
      <c r="N89" s="37">
        <v>0</v>
      </c>
      <c r="O89" s="75">
        <v>0</v>
      </c>
      <c r="P89" s="37">
        <v>0</v>
      </c>
      <c r="Q89" s="37">
        <v>0</v>
      </c>
      <c r="R89" s="75">
        <v>0</v>
      </c>
      <c r="S89" s="37">
        <v>0</v>
      </c>
      <c r="T89" s="37">
        <v>0</v>
      </c>
      <c r="U89" s="75">
        <v>0</v>
      </c>
      <c r="V89" s="43"/>
    </row>
    <row r="90" spans="1:22" ht="28.5" customHeight="1">
      <c r="A90" s="41" t="s">
        <v>150</v>
      </c>
      <c r="B90" s="74" t="s">
        <v>151</v>
      </c>
      <c r="C90" s="39" t="s">
        <v>10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75">
        <v>0</v>
      </c>
      <c r="M90" s="37">
        <v>0</v>
      </c>
      <c r="N90" s="37">
        <v>0</v>
      </c>
      <c r="O90" s="75">
        <v>0</v>
      </c>
      <c r="P90" s="37">
        <v>0</v>
      </c>
      <c r="Q90" s="37">
        <v>0</v>
      </c>
      <c r="R90" s="75">
        <v>0</v>
      </c>
      <c r="S90" s="37">
        <v>0</v>
      </c>
      <c r="T90" s="37">
        <v>0</v>
      </c>
      <c r="U90" s="75">
        <v>0</v>
      </c>
      <c r="V90" s="43"/>
    </row>
    <row r="91" spans="1:22" ht="24" customHeight="1">
      <c r="A91" s="41" t="s">
        <v>152</v>
      </c>
      <c r="B91" s="74" t="s">
        <v>153</v>
      </c>
      <c r="C91" s="39" t="s">
        <v>10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75">
        <v>0</v>
      </c>
      <c r="M91" s="37">
        <v>0</v>
      </c>
      <c r="N91" s="37">
        <v>0</v>
      </c>
      <c r="O91" s="75">
        <v>0</v>
      </c>
      <c r="P91" s="37">
        <v>0</v>
      </c>
      <c r="Q91" s="37">
        <v>0</v>
      </c>
      <c r="R91" s="75">
        <v>0</v>
      </c>
      <c r="S91" s="37">
        <v>0</v>
      </c>
      <c r="T91" s="37">
        <v>0</v>
      </c>
      <c r="U91" s="75">
        <v>0</v>
      </c>
      <c r="V91" s="43"/>
    </row>
    <row r="92" spans="1:22" ht="24" customHeight="1">
      <c r="A92" s="41" t="s">
        <v>154</v>
      </c>
      <c r="B92" s="74" t="s">
        <v>155</v>
      </c>
      <c r="C92" s="39" t="s">
        <v>10</v>
      </c>
      <c r="D92" s="37">
        <v>0</v>
      </c>
      <c r="E92" s="37">
        <v>0</v>
      </c>
      <c r="F92" s="37">
        <v>0</v>
      </c>
      <c r="G92" s="37">
        <v>393539.27</v>
      </c>
      <c r="H92" s="37">
        <v>393539.27</v>
      </c>
      <c r="I92" s="37">
        <v>0</v>
      </c>
      <c r="J92" s="42">
        <f>H92*5/100+H92</f>
        <v>413216.23350000003</v>
      </c>
      <c r="K92" s="42">
        <v>413216.2</v>
      </c>
      <c r="L92" s="75">
        <v>0</v>
      </c>
      <c r="M92" s="42">
        <f>K92-H92</f>
        <v>19676.929999999993</v>
      </c>
      <c r="N92" s="42">
        <v>19676.9</v>
      </c>
      <c r="O92" s="75">
        <v>0</v>
      </c>
      <c r="P92" s="42">
        <f>K92*5/100+K92</f>
        <v>433877.01</v>
      </c>
      <c r="Q92" s="42">
        <v>433877</v>
      </c>
      <c r="R92" s="75">
        <v>0</v>
      </c>
      <c r="S92" s="42">
        <f>Q92*5/100+Q92</f>
        <v>455570.85</v>
      </c>
      <c r="T92" s="42">
        <v>455570.9</v>
      </c>
      <c r="U92" s="78">
        <v>0</v>
      </c>
      <c r="V92" s="43"/>
    </row>
    <row r="93" spans="1:22" ht="36.75" customHeight="1">
      <c r="A93" s="41" t="s">
        <v>156</v>
      </c>
      <c r="B93" s="74" t="s">
        <v>157</v>
      </c>
      <c r="C93" s="39" t="s">
        <v>10</v>
      </c>
      <c r="D93" s="37">
        <v>8575.1</v>
      </c>
      <c r="E93" s="37">
        <v>8575.1</v>
      </c>
      <c r="F93" s="37">
        <v>0</v>
      </c>
      <c r="G93" s="37">
        <v>5000</v>
      </c>
      <c r="H93" s="37">
        <v>5000</v>
      </c>
      <c r="I93" s="37">
        <v>0</v>
      </c>
      <c r="J93" s="75">
        <v>5250</v>
      </c>
      <c r="K93" s="75">
        <v>5250</v>
      </c>
      <c r="L93" s="75">
        <v>0</v>
      </c>
      <c r="M93" s="75">
        <v>250</v>
      </c>
      <c r="N93" s="75">
        <v>250</v>
      </c>
      <c r="O93" s="75">
        <v>0</v>
      </c>
      <c r="P93" s="75">
        <f>K93*5/100+K93</f>
        <v>5512.5</v>
      </c>
      <c r="Q93" s="75">
        <v>5512.5</v>
      </c>
      <c r="R93" s="75">
        <v>0</v>
      </c>
      <c r="S93" s="75">
        <v>5512.5</v>
      </c>
      <c r="T93" s="75">
        <v>5512.5</v>
      </c>
      <c r="U93" s="76">
        <v>0</v>
      </c>
      <c r="V93" s="43"/>
    </row>
    <row r="94" spans="1:22" s="48" customFormat="1" ht="50.25" customHeight="1">
      <c r="A94" s="67" t="s">
        <v>158</v>
      </c>
      <c r="B94" s="68" t="s">
        <v>187</v>
      </c>
      <c r="C94" s="69" t="s">
        <v>160</v>
      </c>
      <c r="D94" s="71">
        <v>4200</v>
      </c>
      <c r="E94" s="71">
        <v>4200</v>
      </c>
      <c r="F94" s="71">
        <v>0</v>
      </c>
      <c r="G94" s="71">
        <v>7000</v>
      </c>
      <c r="H94" s="71">
        <v>7000</v>
      </c>
      <c r="I94" s="71">
        <v>0</v>
      </c>
      <c r="J94" s="71">
        <f>H94*5/100+H94</f>
        <v>7350</v>
      </c>
      <c r="K94" s="71">
        <v>7350</v>
      </c>
      <c r="L94" s="71">
        <v>0</v>
      </c>
      <c r="M94" s="71">
        <v>350</v>
      </c>
      <c r="N94" s="71">
        <v>350</v>
      </c>
      <c r="O94" s="71">
        <v>0</v>
      </c>
      <c r="P94" s="71">
        <f>K94*5/100+K94</f>
        <v>7717.5</v>
      </c>
      <c r="Q94" s="71">
        <v>7717.5</v>
      </c>
      <c r="R94" s="71">
        <v>0</v>
      </c>
      <c r="S94" s="71">
        <f>Q94*5/100+Q94</f>
        <v>8103.375</v>
      </c>
      <c r="T94" s="71">
        <v>8103.4</v>
      </c>
      <c r="U94" s="96">
        <v>0</v>
      </c>
      <c r="V94" s="47"/>
    </row>
    <row r="95" spans="1:22" ht="19.5" customHeight="1">
      <c r="A95" s="41"/>
      <c r="B95" s="74" t="s">
        <v>5</v>
      </c>
      <c r="C95" s="39"/>
      <c r="D95" s="37"/>
      <c r="E95" s="37"/>
      <c r="F95" s="37"/>
      <c r="G95" s="37"/>
      <c r="H95" s="37"/>
      <c r="I95" s="37"/>
      <c r="J95" s="49"/>
      <c r="K95" s="49"/>
      <c r="L95" s="49"/>
      <c r="M95" s="49"/>
      <c r="N95" s="49"/>
      <c r="O95" s="49"/>
      <c r="U95" s="78"/>
      <c r="V95" s="43"/>
    </row>
    <row r="96" spans="1:22" ht="45.75" customHeight="1">
      <c r="A96" s="41" t="s">
        <v>161</v>
      </c>
      <c r="B96" s="74" t="s">
        <v>162</v>
      </c>
      <c r="C96" s="39" t="s">
        <v>10</v>
      </c>
      <c r="D96" s="37">
        <v>4200</v>
      </c>
      <c r="E96" s="37">
        <v>4200</v>
      </c>
      <c r="F96" s="37">
        <v>0</v>
      </c>
      <c r="G96" s="37">
        <v>7000</v>
      </c>
      <c r="H96" s="37">
        <v>7000</v>
      </c>
      <c r="I96" s="37">
        <v>0</v>
      </c>
      <c r="J96" s="37">
        <v>7350</v>
      </c>
      <c r="K96" s="37">
        <v>7350</v>
      </c>
      <c r="L96" s="37">
        <v>0</v>
      </c>
      <c r="M96" s="37">
        <v>350</v>
      </c>
      <c r="N96" s="37">
        <v>350</v>
      </c>
      <c r="O96" s="37">
        <v>0</v>
      </c>
      <c r="P96" s="37">
        <v>7717.5</v>
      </c>
      <c r="Q96" s="37">
        <v>7717.5</v>
      </c>
      <c r="R96" s="37">
        <v>0</v>
      </c>
      <c r="S96" s="37">
        <v>8103.4</v>
      </c>
      <c r="T96" s="37">
        <v>8103.4</v>
      </c>
      <c r="U96" s="37">
        <v>0</v>
      </c>
      <c r="V96" s="43"/>
    </row>
    <row r="97" spans="1:22" ht="38.25" customHeight="1">
      <c r="A97" s="41" t="s">
        <v>163</v>
      </c>
      <c r="B97" s="74" t="s">
        <v>164</v>
      </c>
      <c r="C97" s="39" t="s">
        <v>10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  <c r="I97" s="37">
        <v>0</v>
      </c>
      <c r="J97" s="75">
        <v>0</v>
      </c>
      <c r="K97" s="75">
        <v>0</v>
      </c>
      <c r="L97" s="75">
        <v>0</v>
      </c>
      <c r="M97" s="75">
        <v>0</v>
      </c>
      <c r="N97" s="75">
        <v>0</v>
      </c>
      <c r="O97" s="75">
        <v>0</v>
      </c>
      <c r="P97" s="75">
        <v>0</v>
      </c>
      <c r="Q97" s="75">
        <v>0</v>
      </c>
      <c r="R97" s="75">
        <v>0</v>
      </c>
      <c r="S97" s="75">
        <v>0</v>
      </c>
      <c r="T97" s="75">
        <v>0</v>
      </c>
      <c r="U97" s="75">
        <v>0</v>
      </c>
      <c r="V97" s="43"/>
    </row>
    <row r="98" spans="1:22" s="48" customFormat="1" ht="50.25" customHeight="1">
      <c r="A98" s="67" t="s">
        <v>165</v>
      </c>
      <c r="B98" s="68" t="s">
        <v>166</v>
      </c>
      <c r="C98" s="69" t="s">
        <v>167</v>
      </c>
      <c r="D98" s="71">
        <v>0</v>
      </c>
      <c r="E98" s="71">
        <v>0</v>
      </c>
      <c r="F98" s="71">
        <v>0</v>
      </c>
      <c r="G98" s="71">
        <v>0</v>
      </c>
      <c r="H98" s="71">
        <v>0</v>
      </c>
      <c r="I98" s="49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49">
        <v>0</v>
      </c>
      <c r="T98" s="49">
        <v>0</v>
      </c>
      <c r="U98" s="49">
        <v>0</v>
      </c>
      <c r="V98" s="47"/>
    </row>
    <row r="99" spans="1:22" ht="20.25" customHeight="1">
      <c r="A99" s="41"/>
      <c r="B99" s="74" t="s">
        <v>5</v>
      </c>
      <c r="C99" s="39"/>
      <c r="D99" s="37"/>
      <c r="E99" s="37"/>
      <c r="F99" s="37"/>
      <c r="G99" s="37"/>
      <c r="H99" s="37"/>
      <c r="I99" s="37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43"/>
    </row>
    <row r="100" spans="1:22" ht="63">
      <c r="A100" s="41" t="s">
        <v>168</v>
      </c>
      <c r="B100" s="74" t="s">
        <v>169</v>
      </c>
      <c r="C100" s="39" t="s">
        <v>10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  <c r="I100" s="37">
        <v>0</v>
      </c>
      <c r="J100" s="75">
        <v>0</v>
      </c>
      <c r="K100" s="75">
        <v>0</v>
      </c>
      <c r="L100" s="75">
        <v>0</v>
      </c>
      <c r="M100" s="75">
        <v>0</v>
      </c>
      <c r="N100" s="75">
        <v>0</v>
      </c>
      <c r="O100" s="75">
        <v>0</v>
      </c>
      <c r="P100" s="75">
        <v>0</v>
      </c>
      <c r="Q100" s="75">
        <v>0</v>
      </c>
      <c r="R100" s="75">
        <v>0</v>
      </c>
      <c r="S100" s="75">
        <v>0</v>
      </c>
      <c r="T100" s="75">
        <v>0</v>
      </c>
      <c r="U100" s="75">
        <v>0</v>
      </c>
      <c r="V100" s="43"/>
    </row>
    <row r="101" spans="1:22" s="48" customFormat="1" ht="42.75" customHeight="1">
      <c r="A101" s="67" t="s">
        <v>170</v>
      </c>
      <c r="B101" s="68" t="s">
        <v>171</v>
      </c>
      <c r="C101" s="69" t="s">
        <v>172</v>
      </c>
      <c r="D101" s="71">
        <v>0</v>
      </c>
      <c r="E101" s="71">
        <v>0</v>
      </c>
      <c r="F101" s="71">
        <v>0</v>
      </c>
      <c r="G101" s="71">
        <v>0</v>
      </c>
      <c r="H101" s="71">
        <v>0</v>
      </c>
      <c r="I101" s="71">
        <v>0</v>
      </c>
      <c r="J101" s="71">
        <v>0</v>
      </c>
      <c r="K101" s="71">
        <v>0</v>
      </c>
      <c r="L101" s="71">
        <v>0</v>
      </c>
      <c r="M101" s="71">
        <v>0</v>
      </c>
      <c r="N101" s="71">
        <v>0</v>
      </c>
      <c r="O101" s="71">
        <v>0</v>
      </c>
      <c r="P101" s="71">
        <v>0</v>
      </c>
      <c r="Q101" s="71">
        <v>0</v>
      </c>
      <c r="R101" s="71">
        <v>0</v>
      </c>
      <c r="S101" s="71">
        <v>0</v>
      </c>
      <c r="T101" s="71">
        <v>0</v>
      </c>
      <c r="U101" s="71">
        <v>0</v>
      </c>
      <c r="V101" s="47"/>
    </row>
    <row r="102" spans="1:22" ht="20.25" customHeight="1">
      <c r="A102" s="41"/>
      <c r="B102" s="74" t="s">
        <v>5</v>
      </c>
      <c r="C102" s="39"/>
      <c r="D102" s="37"/>
      <c r="E102" s="37"/>
      <c r="F102" s="37"/>
      <c r="G102" s="37"/>
      <c r="H102" s="37"/>
      <c r="I102" s="37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43"/>
    </row>
    <row r="103" spans="1:22" ht="78.75" customHeight="1">
      <c r="A103" s="41" t="s">
        <v>173</v>
      </c>
      <c r="B103" s="74" t="s">
        <v>174</v>
      </c>
      <c r="C103" s="39"/>
      <c r="D103" s="37">
        <v>0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0</v>
      </c>
      <c r="V103" s="43"/>
    </row>
    <row r="104" spans="1:22" s="48" customFormat="1" ht="42" customHeight="1">
      <c r="A104" s="67" t="s">
        <v>175</v>
      </c>
      <c r="B104" s="68" t="s">
        <v>176</v>
      </c>
      <c r="C104" s="69" t="s">
        <v>177</v>
      </c>
      <c r="D104" s="71">
        <v>362843.6</v>
      </c>
      <c r="E104" s="71">
        <v>245432.1</v>
      </c>
      <c r="F104" s="71">
        <f>F107+F108</f>
        <v>979537.4</v>
      </c>
      <c r="G104" s="71">
        <v>2453513.6</v>
      </c>
      <c r="H104" s="71">
        <v>0</v>
      </c>
      <c r="I104" s="71">
        <f>I10-I46</f>
        <v>2453513.591</v>
      </c>
      <c r="J104" s="49">
        <v>3995171.2</v>
      </c>
      <c r="K104" s="49">
        <v>0</v>
      </c>
      <c r="L104" s="49">
        <v>3995171.2</v>
      </c>
      <c r="M104" s="49">
        <v>1541657.6</v>
      </c>
      <c r="N104" s="49">
        <v>0</v>
      </c>
      <c r="O104" s="49">
        <f>O10-O46</f>
        <v>1541657.609</v>
      </c>
      <c r="P104" s="49">
        <v>4794454.3</v>
      </c>
      <c r="Q104" s="49">
        <v>0</v>
      </c>
      <c r="R104" s="49">
        <f>R10-R46</f>
        <v>106488.24000000022</v>
      </c>
      <c r="S104" s="49">
        <v>5753345.2</v>
      </c>
      <c r="T104" s="49">
        <v>0</v>
      </c>
      <c r="U104" s="49">
        <f>U10-U46</f>
        <v>127785.92800000124</v>
      </c>
      <c r="V104" s="47"/>
    </row>
    <row r="105" spans="1:22" ht="12.75" customHeight="1">
      <c r="A105" s="41"/>
      <c r="B105" s="74" t="s">
        <v>5</v>
      </c>
      <c r="C105" s="39"/>
      <c r="D105" s="37"/>
      <c r="E105" s="37"/>
      <c r="F105" s="37"/>
      <c r="G105" s="37"/>
      <c r="H105" s="37"/>
      <c r="I105" s="37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43"/>
    </row>
    <row r="106" spans="1:22" ht="26.25" customHeight="1">
      <c r="A106" s="41" t="s">
        <v>178</v>
      </c>
      <c r="B106" s="74" t="s">
        <v>179</v>
      </c>
      <c r="C106" s="39" t="s">
        <v>10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  <c r="I106" s="37">
        <v>0</v>
      </c>
      <c r="J106" s="75">
        <v>0</v>
      </c>
      <c r="K106" s="75">
        <v>0</v>
      </c>
      <c r="L106" s="75">
        <v>0</v>
      </c>
      <c r="M106" s="75">
        <v>0</v>
      </c>
      <c r="N106" s="75">
        <v>0</v>
      </c>
      <c r="O106" s="75">
        <v>0</v>
      </c>
      <c r="P106" s="75">
        <v>0</v>
      </c>
      <c r="Q106" s="75">
        <v>0</v>
      </c>
      <c r="R106" s="75">
        <v>0</v>
      </c>
      <c r="S106" s="75">
        <v>0</v>
      </c>
      <c r="T106" s="75">
        <v>0</v>
      </c>
      <c r="U106" s="75">
        <v>0</v>
      </c>
      <c r="V106" s="43"/>
    </row>
    <row r="107" spans="1:22" ht="27" customHeight="1">
      <c r="A107" s="41" t="s">
        <v>180</v>
      </c>
      <c r="B107" s="74" t="s">
        <v>181</v>
      </c>
      <c r="C107" s="39" t="s">
        <v>10</v>
      </c>
      <c r="D107" s="37">
        <v>117411.5</v>
      </c>
      <c r="E107" s="37">
        <v>0</v>
      </c>
      <c r="F107" s="37">
        <v>117411.5</v>
      </c>
      <c r="G107" s="37">
        <v>0</v>
      </c>
      <c r="H107" s="37">
        <v>0</v>
      </c>
      <c r="I107" s="37">
        <v>0</v>
      </c>
      <c r="J107" s="75">
        <v>0</v>
      </c>
      <c r="K107" s="75">
        <v>0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0</v>
      </c>
      <c r="R107" s="75">
        <v>0</v>
      </c>
      <c r="S107" s="75">
        <v>0</v>
      </c>
      <c r="T107" s="75">
        <v>0</v>
      </c>
      <c r="U107" s="75">
        <v>0</v>
      </c>
      <c r="V107" s="43"/>
    </row>
    <row r="108" spans="1:22" ht="39.75" customHeight="1" thickBot="1">
      <c r="A108" s="97" t="s">
        <v>182</v>
      </c>
      <c r="B108" s="98" t="s">
        <v>183</v>
      </c>
      <c r="C108" s="99" t="s">
        <v>10</v>
      </c>
      <c r="D108" s="100">
        <v>245432.1</v>
      </c>
      <c r="E108" s="100">
        <v>245432.1</v>
      </c>
      <c r="F108" s="100">
        <f>F10-F46-F107</f>
        <v>862125.9</v>
      </c>
      <c r="G108" s="100">
        <v>2453513.6</v>
      </c>
      <c r="H108" s="100">
        <v>0</v>
      </c>
      <c r="I108" s="100">
        <v>2453513.6</v>
      </c>
      <c r="J108" s="100">
        <v>3995171.2</v>
      </c>
      <c r="K108" s="100">
        <v>0</v>
      </c>
      <c r="L108" s="100">
        <v>3995171.2</v>
      </c>
      <c r="M108" s="100">
        <v>1541657.6</v>
      </c>
      <c r="N108" s="100">
        <v>0</v>
      </c>
      <c r="O108" s="100">
        <v>1541657.6</v>
      </c>
      <c r="P108" s="100">
        <v>4794454.3</v>
      </c>
      <c r="Q108" s="100">
        <v>0</v>
      </c>
      <c r="R108" s="100">
        <v>4794454.3</v>
      </c>
      <c r="S108" s="100">
        <v>5753345.2</v>
      </c>
      <c r="T108" s="100">
        <v>0</v>
      </c>
      <c r="U108" s="100">
        <v>5753345.2</v>
      </c>
      <c r="V108" s="115"/>
    </row>
    <row r="109" spans="1:21" ht="10.5">
      <c r="A109" s="57"/>
      <c r="B109" s="58"/>
      <c r="C109" s="57"/>
      <c r="D109" s="57"/>
      <c r="E109" s="57"/>
      <c r="F109" s="57"/>
      <c r="G109" s="57"/>
      <c r="H109" s="57"/>
      <c r="I109" s="57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</row>
    <row r="110" spans="1:21" ht="10.5">
      <c r="A110" s="57"/>
      <c r="B110" s="58"/>
      <c r="C110" s="57"/>
      <c r="D110" s="57"/>
      <c r="E110" s="57"/>
      <c r="F110" s="57"/>
      <c r="G110" s="57"/>
      <c r="H110" s="57"/>
      <c r="I110" s="57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</row>
    <row r="111" spans="1:21" ht="10.5">
      <c r="A111" s="57"/>
      <c r="B111" s="58"/>
      <c r="C111" s="57"/>
      <c r="D111" s="57"/>
      <c r="E111" s="57"/>
      <c r="F111" s="57"/>
      <c r="G111" s="57"/>
      <c r="H111" s="57"/>
      <c r="I111" s="57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</row>
  </sheetData>
  <sheetProtection/>
  <mergeCells count="23">
    <mergeCell ref="A4:U4"/>
    <mergeCell ref="K7:L7"/>
    <mergeCell ref="J7:J8"/>
    <mergeCell ref="P7:P8"/>
    <mergeCell ref="Q7:R7"/>
    <mergeCell ref="E7:F7"/>
    <mergeCell ref="G7:G8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M6:O6"/>
    <mergeCell ref="M7:M8"/>
    <mergeCell ref="N7:O7"/>
    <mergeCell ref="D7:D8"/>
    <mergeCell ref="D6:F6"/>
    <mergeCell ref="G6:I6"/>
  </mergeCells>
  <printOptions/>
  <pageMargins left="0.2" right="0.2" top="0.25" bottom="0.25" header="0.2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82"/>
  <sheetViews>
    <sheetView zoomScale="120" zoomScaleNormal="120" zoomScalePageLayoutView="0" workbookViewId="0" topLeftCell="A1">
      <selection activeCell="A4" sqref="A4:V4"/>
    </sheetView>
  </sheetViews>
  <sheetFormatPr defaultColWidth="9.140625" defaultRowHeight="12"/>
  <cols>
    <col min="1" max="1" width="13.00390625" style="51" customWidth="1"/>
    <col min="2" max="2" width="48.8515625" style="55" customWidth="1"/>
    <col min="3" max="3" width="9.7109375" style="51" customWidth="1"/>
    <col min="4" max="4" width="18.7109375" style="51" customWidth="1"/>
    <col min="5" max="6" width="15.00390625" style="51" customWidth="1"/>
    <col min="7" max="7" width="13.8515625" style="51" customWidth="1"/>
    <col min="8" max="8" width="15.7109375" style="51" customWidth="1"/>
    <col min="9" max="9" width="14.8515625" style="51" customWidth="1"/>
    <col min="10" max="10" width="15.8515625" style="51" customWidth="1"/>
    <col min="11" max="11" width="21.00390625" style="53" customWidth="1"/>
    <col min="12" max="12" width="19.421875" style="53" customWidth="1"/>
    <col min="13" max="13" width="17.7109375" style="53" customWidth="1"/>
    <col min="14" max="14" width="18.8515625" style="53" customWidth="1"/>
    <col min="15" max="15" width="14.28125" style="53" customWidth="1"/>
    <col min="16" max="16" width="19.7109375" style="53" customWidth="1"/>
    <col min="17" max="17" width="19.28125" style="53" customWidth="1"/>
    <col min="18" max="18" width="14.28125" style="53" customWidth="1"/>
    <col min="19" max="19" width="22.140625" style="53" customWidth="1"/>
    <col min="20" max="20" width="21.7109375" style="53" customWidth="1"/>
    <col min="21" max="21" width="14.421875" style="53" customWidth="1"/>
    <col min="22" max="22" width="20.140625" style="53" customWidth="1"/>
    <col min="23" max="23" width="22.8515625" style="44" customWidth="1"/>
    <col min="24" max="16384" width="9.28125" style="44" customWidth="1"/>
  </cols>
  <sheetData>
    <row r="2" spans="2:24" ht="15.75">
      <c r="B2" s="52"/>
      <c r="M2" s="52"/>
      <c r="N2" s="52"/>
      <c r="O2" s="52"/>
      <c r="P2" s="52"/>
      <c r="S2" s="52"/>
      <c r="W2" s="54" t="s">
        <v>702</v>
      </c>
      <c r="X2" s="54"/>
    </row>
    <row r="3" spans="11:22" ht="14.25" customHeight="1"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2" ht="41.25" customHeight="1">
      <c r="A4" s="230" t="s">
        <v>813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</row>
    <row r="5" spans="1:23" ht="15" customHeight="1" thickBot="1">
      <c r="A5" s="57"/>
      <c r="B5" s="58"/>
      <c r="C5" s="57"/>
      <c r="D5" s="57"/>
      <c r="E5" s="57"/>
      <c r="F5" s="57"/>
      <c r="G5" s="57"/>
      <c r="H5" s="57"/>
      <c r="I5" s="57"/>
      <c r="J5" s="57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W5" s="60" t="s">
        <v>0</v>
      </c>
    </row>
    <row r="6" spans="1:23" ht="22.5" customHeight="1">
      <c r="A6" s="233" t="s">
        <v>1</v>
      </c>
      <c r="B6" s="227" t="s">
        <v>2</v>
      </c>
      <c r="C6" s="228" t="s">
        <v>3</v>
      </c>
      <c r="D6" s="228" t="s">
        <v>189</v>
      </c>
      <c r="E6" s="216" t="s">
        <v>703</v>
      </c>
      <c r="F6" s="216"/>
      <c r="G6" s="216"/>
      <c r="H6" s="216" t="s">
        <v>704</v>
      </c>
      <c r="I6" s="216"/>
      <c r="J6" s="216"/>
      <c r="K6" s="216" t="s">
        <v>184</v>
      </c>
      <c r="L6" s="216"/>
      <c r="M6" s="216"/>
      <c r="N6" s="223" t="s">
        <v>705</v>
      </c>
      <c r="O6" s="224"/>
      <c r="P6" s="225"/>
      <c r="Q6" s="216" t="s">
        <v>185</v>
      </c>
      <c r="R6" s="216"/>
      <c r="S6" s="216"/>
      <c r="T6" s="216" t="s">
        <v>186</v>
      </c>
      <c r="U6" s="216"/>
      <c r="V6" s="232"/>
      <c r="W6" s="61" t="s">
        <v>706</v>
      </c>
    </row>
    <row r="7" spans="1:23" ht="18.75" customHeight="1">
      <c r="A7" s="234"/>
      <c r="B7" s="215"/>
      <c r="C7" s="229"/>
      <c r="D7" s="229"/>
      <c r="E7" s="215" t="s">
        <v>4</v>
      </c>
      <c r="F7" s="215" t="s">
        <v>5</v>
      </c>
      <c r="G7" s="215"/>
      <c r="H7" s="215" t="s">
        <v>4</v>
      </c>
      <c r="I7" s="215" t="s">
        <v>5</v>
      </c>
      <c r="J7" s="215"/>
      <c r="K7" s="215" t="s">
        <v>4</v>
      </c>
      <c r="L7" s="215" t="s">
        <v>5</v>
      </c>
      <c r="M7" s="215"/>
      <c r="N7" s="215" t="s">
        <v>4</v>
      </c>
      <c r="O7" s="215" t="s">
        <v>5</v>
      </c>
      <c r="P7" s="215"/>
      <c r="Q7" s="215" t="s">
        <v>4</v>
      </c>
      <c r="R7" s="215" t="s">
        <v>5</v>
      </c>
      <c r="S7" s="215"/>
      <c r="T7" s="215" t="s">
        <v>4</v>
      </c>
      <c r="U7" s="215" t="s">
        <v>5</v>
      </c>
      <c r="V7" s="226"/>
      <c r="W7" s="217" t="s">
        <v>707</v>
      </c>
    </row>
    <row r="8" spans="1:23" ht="38.25" customHeight="1">
      <c r="A8" s="234"/>
      <c r="B8" s="215"/>
      <c r="C8" s="229"/>
      <c r="D8" s="229"/>
      <c r="E8" s="215"/>
      <c r="F8" s="63" t="s">
        <v>6</v>
      </c>
      <c r="G8" s="63" t="s">
        <v>7</v>
      </c>
      <c r="H8" s="215"/>
      <c r="I8" s="63" t="s">
        <v>6</v>
      </c>
      <c r="J8" s="63" t="s">
        <v>7</v>
      </c>
      <c r="K8" s="215"/>
      <c r="L8" s="63" t="s">
        <v>6</v>
      </c>
      <c r="M8" s="63" t="s">
        <v>7</v>
      </c>
      <c r="N8" s="215"/>
      <c r="O8" s="63" t="s">
        <v>6</v>
      </c>
      <c r="P8" s="63" t="s">
        <v>7</v>
      </c>
      <c r="Q8" s="215"/>
      <c r="R8" s="63" t="s">
        <v>6</v>
      </c>
      <c r="S8" s="63" t="s">
        <v>7</v>
      </c>
      <c r="T8" s="215"/>
      <c r="U8" s="63" t="s">
        <v>6</v>
      </c>
      <c r="V8" s="65" t="s">
        <v>7</v>
      </c>
      <c r="W8" s="217"/>
    </row>
    <row r="9" spans="1:23" ht="12.75" customHeight="1">
      <c r="A9" s="62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64">
        <v>22</v>
      </c>
      <c r="W9" s="66">
        <v>22</v>
      </c>
    </row>
    <row r="10" spans="1:23" s="48" customFormat="1" ht="31.5" customHeight="1">
      <c r="A10" s="67" t="s">
        <v>8</v>
      </c>
      <c r="B10" s="68" t="s">
        <v>9</v>
      </c>
      <c r="C10" s="69" t="s">
        <v>10</v>
      </c>
      <c r="D10" s="70"/>
      <c r="E10" s="71">
        <f>G10+F10</f>
        <v>5136311.1</v>
      </c>
      <c r="F10" s="71">
        <v>3621294.8</v>
      </c>
      <c r="G10" s="71">
        <v>1515016.3</v>
      </c>
      <c r="H10" s="71">
        <f>I10+J10</f>
        <v>5566720.983</v>
      </c>
      <c r="I10" s="72">
        <v>2907461.911</v>
      </c>
      <c r="J10" s="49">
        <v>2659259.072</v>
      </c>
      <c r="K10" s="49">
        <f>L10+M10</f>
        <v>9005196.5</v>
      </c>
      <c r="L10" s="49">
        <v>5010025.3</v>
      </c>
      <c r="M10" s="49">
        <v>3995171.2</v>
      </c>
      <c r="N10" s="49">
        <f>K10-H10</f>
        <v>3438475.517</v>
      </c>
      <c r="O10" s="49">
        <f>L10-I10</f>
        <v>2102563.389</v>
      </c>
      <c r="P10" s="49">
        <f>M10-J10</f>
        <v>1335912.128</v>
      </c>
      <c r="Q10" s="49">
        <f>R10+S10</f>
        <v>10542846.84</v>
      </c>
      <c r="R10" s="49">
        <v>5748641.4</v>
      </c>
      <c r="S10" s="49">
        <f>M10*20/100+M10</f>
        <v>4794205.44</v>
      </c>
      <c r="T10" s="49">
        <f>V10+U10</f>
        <v>12354574.328000002</v>
      </c>
      <c r="U10" s="49">
        <v>6601527.8</v>
      </c>
      <c r="V10" s="49">
        <f>S10*20/100+S10</f>
        <v>5753046.528000001</v>
      </c>
      <c r="W10" s="73"/>
    </row>
    <row r="11" spans="1:23" ht="12.75" customHeight="1">
      <c r="A11" s="41"/>
      <c r="B11" s="74" t="s">
        <v>5</v>
      </c>
      <c r="C11" s="39"/>
      <c r="D11" s="39"/>
      <c r="E11" s="37"/>
      <c r="F11" s="37"/>
      <c r="G11" s="37"/>
      <c r="H11" s="37"/>
      <c r="I11" s="37"/>
      <c r="J11" s="37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77"/>
    </row>
    <row r="12" spans="1:23" s="48" customFormat="1" ht="43.5" customHeight="1">
      <c r="A12" s="67" t="s">
        <v>11</v>
      </c>
      <c r="B12" s="68" t="s">
        <v>12</v>
      </c>
      <c r="C12" s="69" t="s">
        <v>13</v>
      </c>
      <c r="D12" s="69"/>
      <c r="E12" s="71">
        <v>1394025.2</v>
      </c>
      <c r="F12" s="71">
        <v>1394025.2</v>
      </c>
      <c r="G12" s="71">
        <v>0</v>
      </c>
      <c r="H12" s="71">
        <v>1088924.3</v>
      </c>
      <c r="I12" s="71">
        <v>1088924.3</v>
      </c>
      <c r="J12" s="71">
        <v>0</v>
      </c>
      <c r="K12" s="49">
        <v>1132497.6</v>
      </c>
      <c r="L12" s="49">
        <v>1132497.6</v>
      </c>
      <c r="M12" s="49">
        <v>0</v>
      </c>
      <c r="N12" s="49">
        <f>L12-I12</f>
        <v>43573.30000000005</v>
      </c>
      <c r="O12" s="49">
        <f>L12-I12</f>
        <v>43573.30000000005</v>
      </c>
      <c r="P12" s="49">
        <v>0</v>
      </c>
      <c r="Q12" s="49">
        <v>1188728.2</v>
      </c>
      <c r="R12" s="49">
        <v>1188728.2</v>
      </c>
      <c r="S12" s="49">
        <v>0</v>
      </c>
      <c r="T12" s="49">
        <v>1247809.6</v>
      </c>
      <c r="U12" s="49">
        <v>1247809.6</v>
      </c>
      <c r="V12" s="78">
        <v>0</v>
      </c>
      <c r="W12" s="73"/>
    </row>
    <row r="13" spans="1:23" ht="12.75" customHeight="1">
      <c r="A13" s="41"/>
      <c r="B13" s="74" t="s">
        <v>5</v>
      </c>
      <c r="C13" s="39"/>
      <c r="D13" s="39"/>
      <c r="E13" s="37"/>
      <c r="F13" s="37"/>
      <c r="G13" s="37"/>
      <c r="H13" s="37"/>
      <c r="I13" s="37"/>
      <c r="J13" s="37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6"/>
      <c r="W13" s="77"/>
    </row>
    <row r="14" spans="1:23" s="48" customFormat="1" ht="77.25" customHeight="1">
      <c r="A14" s="67" t="s">
        <v>28</v>
      </c>
      <c r="B14" s="68" t="s">
        <v>29</v>
      </c>
      <c r="C14" s="69" t="s">
        <v>30</v>
      </c>
      <c r="D14" s="69"/>
      <c r="E14" s="71">
        <v>36252.3</v>
      </c>
      <c r="F14" s="71">
        <v>36252.3</v>
      </c>
      <c r="G14" s="71">
        <v>0</v>
      </c>
      <c r="H14" s="71">
        <v>45520.8</v>
      </c>
      <c r="I14" s="71">
        <v>45520.8</v>
      </c>
      <c r="J14" s="71">
        <v>0</v>
      </c>
      <c r="K14" s="49">
        <v>36924</v>
      </c>
      <c r="L14" s="49">
        <v>36924</v>
      </c>
      <c r="M14" s="49">
        <v>0</v>
      </c>
      <c r="N14" s="49">
        <f>K14-H14</f>
        <v>-8596.800000000003</v>
      </c>
      <c r="O14" s="49">
        <f>L14-I14</f>
        <v>-8596.800000000003</v>
      </c>
      <c r="P14" s="49">
        <v>0</v>
      </c>
      <c r="Q14" s="49">
        <v>38481</v>
      </c>
      <c r="R14" s="49">
        <v>38481</v>
      </c>
      <c r="S14" s="49">
        <v>0</v>
      </c>
      <c r="T14" s="49">
        <v>40050</v>
      </c>
      <c r="U14" s="49">
        <v>40050</v>
      </c>
      <c r="V14" s="78">
        <v>0</v>
      </c>
      <c r="W14" s="73"/>
    </row>
    <row r="15" spans="1:23" ht="12.75" customHeight="1">
      <c r="A15" s="41"/>
      <c r="B15" s="74" t="s">
        <v>5</v>
      </c>
      <c r="C15" s="39">
        <v>6</v>
      </c>
      <c r="D15" s="39"/>
      <c r="E15" s="37"/>
      <c r="F15" s="37"/>
      <c r="G15" s="37"/>
      <c r="H15" s="37"/>
      <c r="I15" s="37"/>
      <c r="J15" s="37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79"/>
      <c r="W15" s="77"/>
    </row>
    <row r="16" spans="1:23" ht="42" customHeight="1">
      <c r="A16" s="41" t="s">
        <v>31</v>
      </c>
      <c r="B16" s="74" t="s">
        <v>32</v>
      </c>
      <c r="C16" s="39" t="s">
        <v>10</v>
      </c>
      <c r="D16" s="39"/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79">
        <v>0</v>
      </c>
      <c r="W16" s="73"/>
    </row>
    <row r="17" spans="1:23" ht="60.75" customHeight="1">
      <c r="A17" s="41" t="s">
        <v>33</v>
      </c>
      <c r="B17" s="74" t="s">
        <v>34</v>
      </c>
      <c r="C17" s="39" t="s">
        <v>10</v>
      </c>
      <c r="D17" s="39"/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79">
        <v>0</v>
      </c>
      <c r="W17" s="73"/>
    </row>
    <row r="18" spans="1:23" ht="37.5" customHeight="1">
      <c r="A18" s="41" t="s">
        <v>35</v>
      </c>
      <c r="B18" s="74" t="s">
        <v>36</v>
      </c>
      <c r="C18" s="39" t="s">
        <v>10</v>
      </c>
      <c r="D18" s="39"/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79">
        <v>0</v>
      </c>
      <c r="W18" s="73"/>
    </row>
    <row r="19" spans="1:23" ht="72.75" customHeight="1">
      <c r="A19" s="41" t="s">
        <v>55</v>
      </c>
      <c r="B19" s="74" t="s">
        <v>56</v>
      </c>
      <c r="C19" s="39" t="s">
        <v>10</v>
      </c>
      <c r="D19" s="39"/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79">
        <v>0</v>
      </c>
      <c r="W19" s="73"/>
    </row>
    <row r="20" spans="1:23" ht="51" customHeight="1">
      <c r="A20" s="41" t="s">
        <v>59</v>
      </c>
      <c r="B20" s="74" t="s">
        <v>60</v>
      </c>
      <c r="C20" s="39" t="s">
        <v>10</v>
      </c>
      <c r="D20" s="39"/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79">
        <v>0</v>
      </c>
      <c r="W20" s="77"/>
    </row>
    <row r="21" spans="1:23" ht="41.25" customHeight="1">
      <c r="A21" s="41" t="s">
        <v>61</v>
      </c>
      <c r="B21" s="74" t="s">
        <v>62</v>
      </c>
      <c r="C21" s="39" t="s">
        <v>10</v>
      </c>
      <c r="D21" s="39"/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79">
        <v>0</v>
      </c>
      <c r="W21" s="73"/>
    </row>
    <row r="22" spans="1:23" ht="40.5" customHeight="1">
      <c r="A22" s="41" t="s">
        <v>63</v>
      </c>
      <c r="B22" s="74" t="s">
        <v>64</v>
      </c>
      <c r="C22" s="39" t="s">
        <v>10</v>
      </c>
      <c r="D22" s="39"/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79">
        <v>0</v>
      </c>
      <c r="W22" s="73"/>
    </row>
    <row r="23" spans="1:23" ht="20.25" customHeight="1">
      <c r="A23" s="41" t="s">
        <v>65</v>
      </c>
      <c r="B23" s="74" t="s">
        <v>66</v>
      </c>
      <c r="C23" s="39" t="s">
        <v>10</v>
      </c>
      <c r="D23" s="39"/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77"/>
    </row>
    <row r="24" spans="1:23" s="48" customFormat="1" ht="33.75" customHeight="1">
      <c r="A24" s="67" t="s">
        <v>67</v>
      </c>
      <c r="B24" s="68" t="s">
        <v>68</v>
      </c>
      <c r="C24" s="69" t="s">
        <v>69</v>
      </c>
      <c r="E24" s="71">
        <v>21500</v>
      </c>
      <c r="F24" s="71">
        <v>21500</v>
      </c>
      <c r="G24" s="71">
        <v>0</v>
      </c>
      <c r="H24" s="71">
        <v>24000</v>
      </c>
      <c r="I24" s="71">
        <v>24000</v>
      </c>
      <c r="J24" s="71">
        <v>0</v>
      </c>
      <c r="K24" s="71">
        <v>25200</v>
      </c>
      <c r="L24" s="71">
        <v>25200</v>
      </c>
      <c r="M24" s="71">
        <v>0</v>
      </c>
      <c r="N24" s="71">
        <v>1200</v>
      </c>
      <c r="O24" s="71">
        <v>1200</v>
      </c>
      <c r="P24" s="71">
        <v>0</v>
      </c>
      <c r="Q24" s="71">
        <f>L24*5/100+L24</f>
        <v>26460</v>
      </c>
      <c r="R24" s="71">
        <v>26460</v>
      </c>
      <c r="S24" s="71">
        <v>0</v>
      </c>
      <c r="T24" s="71">
        <f>R24*5/100+R24</f>
        <v>27783</v>
      </c>
      <c r="U24" s="71">
        <v>27783</v>
      </c>
      <c r="V24" s="71">
        <v>0</v>
      </c>
      <c r="W24" s="80"/>
    </row>
    <row r="25" spans="1:23" ht="12.75" customHeight="1">
      <c r="A25" s="41"/>
      <c r="B25" s="74" t="s">
        <v>5</v>
      </c>
      <c r="C25" s="39"/>
      <c r="D25" s="39"/>
      <c r="E25" s="37"/>
      <c r="F25" s="37"/>
      <c r="G25" s="37"/>
      <c r="H25" s="37"/>
      <c r="I25" s="37"/>
      <c r="J25" s="37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6"/>
      <c r="W25" s="77"/>
    </row>
    <row r="26" spans="1:23" ht="70.5" customHeight="1">
      <c r="A26" s="41" t="s">
        <v>70</v>
      </c>
      <c r="B26" s="74" t="s">
        <v>71</v>
      </c>
      <c r="C26" s="39"/>
      <c r="D26" s="39"/>
      <c r="E26" s="37">
        <v>0</v>
      </c>
      <c r="F26" s="37">
        <v>0</v>
      </c>
      <c r="G26" s="37">
        <v>0</v>
      </c>
      <c r="H26" s="46">
        <v>10000</v>
      </c>
      <c r="I26" s="46">
        <v>10000</v>
      </c>
      <c r="J26" s="37">
        <v>0</v>
      </c>
      <c r="K26" s="46">
        <f>I26*5/100+H26</f>
        <v>10500</v>
      </c>
      <c r="L26" s="46">
        <v>10500</v>
      </c>
      <c r="M26" s="46">
        <v>0</v>
      </c>
      <c r="N26" s="46">
        <v>500</v>
      </c>
      <c r="O26" s="46">
        <v>500</v>
      </c>
      <c r="P26" s="46">
        <v>0</v>
      </c>
      <c r="Q26" s="46">
        <f>L26*5/100+L26</f>
        <v>11025</v>
      </c>
      <c r="R26" s="46">
        <v>11025</v>
      </c>
      <c r="S26" s="46">
        <v>0</v>
      </c>
      <c r="T26" s="46">
        <f>R26*5/100+R26</f>
        <v>11576.25</v>
      </c>
      <c r="U26" s="46">
        <v>11576.3</v>
      </c>
      <c r="V26" s="76">
        <v>0</v>
      </c>
      <c r="W26" s="81"/>
    </row>
    <row r="27" spans="1:23" ht="70.5" customHeight="1">
      <c r="A27" s="41" t="s">
        <v>72</v>
      </c>
      <c r="B27" s="74" t="s">
        <v>73</v>
      </c>
      <c r="C27" s="39" t="s">
        <v>10</v>
      </c>
      <c r="D27" s="39"/>
      <c r="E27" s="37">
        <v>0</v>
      </c>
      <c r="F27" s="37">
        <v>0</v>
      </c>
      <c r="G27" s="37">
        <v>0</v>
      </c>
      <c r="H27" s="46">
        <v>14000</v>
      </c>
      <c r="I27" s="46">
        <v>14000</v>
      </c>
      <c r="J27" s="37">
        <v>0</v>
      </c>
      <c r="K27" s="46">
        <f>I27*5/100+I27</f>
        <v>14700</v>
      </c>
      <c r="L27" s="46">
        <v>14700</v>
      </c>
      <c r="M27" s="46">
        <v>0</v>
      </c>
      <c r="N27" s="46">
        <v>700</v>
      </c>
      <c r="O27" s="46">
        <v>700</v>
      </c>
      <c r="P27" s="46">
        <v>0</v>
      </c>
      <c r="Q27" s="46">
        <f>L27*5/100+L27</f>
        <v>15435</v>
      </c>
      <c r="R27" s="46">
        <v>15435</v>
      </c>
      <c r="S27" s="46">
        <v>0</v>
      </c>
      <c r="T27" s="46">
        <f>R27*5/100+R27</f>
        <v>16206.75</v>
      </c>
      <c r="U27" s="46">
        <v>16206.8</v>
      </c>
      <c r="V27" s="76">
        <v>0</v>
      </c>
      <c r="W27" s="81"/>
    </row>
    <row r="28" spans="1:23" s="82" customFormat="1" ht="51.75" customHeight="1">
      <c r="A28" s="67" t="s">
        <v>74</v>
      </c>
      <c r="B28" s="68" t="s">
        <v>75</v>
      </c>
      <c r="C28" s="69" t="s">
        <v>76</v>
      </c>
      <c r="E28" s="71">
        <f>G28+F28</f>
        <v>2503661.8</v>
      </c>
      <c r="F28" s="71">
        <v>1968182.9</v>
      </c>
      <c r="G28" s="71">
        <f>G36+G40</f>
        <v>535478.9</v>
      </c>
      <c r="H28" s="71">
        <f>J28+I28</f>
        <v>2144632.781</v>
      </c>
      <c r="I28" s="71">
        <v>1938887.3</v>
      </c>
      <c r="J28" s="71">
        <f>J36+J40</f>
        <v>205745.481</v>
      </c>
      <c r="K28" s="71">
        <f>M28+L28</f>
        <v>3256027</v>
      </c>
      <c r="L28" s="71">
        <f>L36+L40</f>
        <v>3256027</v>
      </c>
      <c r="M28" s="71">
        <f>M36+M40</f>
        <v>0</v>
      </c>
      <c r="N28" s="71">
        <f>O28+P28</f>
        <v>1111407.8190000001</v>
      </c>
      <c r="O28" s="71">
        <f>O36+O40</f>
        <v>1317153.3</v>
      </c>
      <c r="P28" s="71">
        <f>P36+P40</f>
        <v>-205745.481</v>
      </c>
      <c r="Q28" s="71">
        <f>R28+S28</f>
        <v>3907232.4</v>
      </c>
      <c r="R28" s="71">
        <f>R36+R40</f>
        <v>3907232.4</v>
      </c>
      <c r="S28" s="71">
        <f>S36+S40</f>
        <v>0</v>
      </c>
      <c r="T28" s="71">
        <f>U28+V28</f>
        <v>4668678.9</v>
      </c>
      <c r="U28" s="71">
        <f>U36+U40</f>
        <v>4668678.9</v>
      </c>
      <c r="V28" s="71">
        <f>V36+V40</f>
        <v>0</v>
      </c>
      <c r="W28" s="83"/>
    </row>
    <row r="29" spans="1:23" ht="12.75" customHeight="1">
      <c r="A29" s="41"/>
      <c r="B29" s="74" t="s">
        <v>5</v>
      </c>
      <c r="C29" s="39"/>
      <c r="D29" s="39"/>
      <c r="E29" s="37"/>
      <c r="F29" s="37"/>
      <c r="G29" s="37"/>
      <c r="H29" s="37"/>
      <c r="I29" s="37"/>
      <c r="J29" s="37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6"/>
      <c r="W29" s="77"/>
    </row>
    <row r="30" spans="1:23" s="48" customFormat="1" ht="51.75" customHeight="1">
      <c r="A30" s="67" t="s">
        <v>77</v>
      </c>
      <c r="B30" s="68" t="s">
        <v>78</v>
      </c>
      <c r="C30" s="69" t="s">
        <v>79</v>
      </c>
      <c r="D30" s="69"/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6">
        <v>0</v>
      </c>
      <c r="W30" s="77"/>
    </row>
    <row r="31" spans="1:23" ht="12.75" customHeight="1">
      <c r="A31" s="41"/>
      <c r="B31" s="74" t="s">
        <v>5</v>
      </c>
      <c r="C31" s="39"/>
      <c r="D31" s="39"/>
      <c r="E31" s="37"/>
      <c r="F31" s="37"/>
      <c r="G31" s="37"/>
      <c r="H31" s="37"/>
      <c r="I31" s="37"/>
      <c r="J31" s="37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>
        <v>0</v>
      </c>
      <c r="W31" s="77"/>
    </row>
    <row r="32" spans="1:23" ht="12.75" customHeight="1">
      <c r="A32" s="41" t="s">
        <v>80</v>
      </c>
      <c r="B32" s="74" t="s">
        <v>81</v>
      </c>
      <c r="C32" s="39" t="s">
        <v>10</v>
      </c>
      <c r="D32" s="39"/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76">
        <v>0</v>
      </c>
      <c r="W32" s="77"/>
    </row>
    <row r="33" spans="1:23" s="48" customFormat="1" ht="51.75" customHeight="1">
      <c r="A33" s="67" t="s">
        <v>82</v>
      </c>
      <c r="B33" s="68" t="s">
        <v>83</v>
      </c>
      <c r="C33" s="69" t="s">
        <v>84</v>
      </c>
      <c r="D33" s="69"/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6">
        <v>0</v>
      </c>
      <c r="W33" s="77"/>
    </row>
    <row r="34" spans="1:23" ht="12.75" customHeight="1">
      <c r="A34" s="41"/>
      <c r="B34" s="74" t="s">
        <v>5</v>
      </c>
      <c r="C34" s="39"/>
      <c r="D34" s="39"/>
      <c r="E34" s="37"/>
      <c r="F34" s="37"/>
      <c r="G34" s="37"/>
      <c r="H34" s="37"/>
      <c r="I34" s="37"/>
      <c r="J34" s="37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  <c r="W34" s="77"/>
    </row>
    <row r="35" spans="1:23" ht="12.75" customHeight="1">
      <c r="A35" s="41" t="s">
        <v>85</v>
      </c>
      <c r="B35" s="74" t="s">
        <v>86</v>
      </c>
      <c r="C35" s="39" t="s">
        <v>10</v>
      </c>
      <c r="D35" s="39"/>
      <c r="E35" s="71">
        <v>0</v>
      </c>
      <c r="F35" s="71">
        <v>0</v>
      </c>
      <c r="G35" s="71">
        <v>0</v>
      </c>
      <c r="H35" s="71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71">
        <v>0</v>
      </c>
      <c r="V35" s="76">
        <v>0</v>
      </c>
      <c r="W35" s="77"/>
    </row>
    <row r="36" spans="1:23" s="82" customFormat="1" ht="63.75" customHeight="1">
      <c r="A36" s="67" t="s">
        <v>87</v>
      </c>
      <c r="B36" s="68" t="s">
        <v>88</v>
      </c>
      <c r="C36" s="69" t="s">
        <v>89</v>
      </c>
      <c r="D36" s="69"/>
      <c r="E36" s="71">
        <v>1968182.9</v>
      </c>
      <c r="F36" s="71">
        <v>1968182.9</v>
      </c>
      <c r="G36" s="71">
        <v>0</v>
      </c>
      <c r="H36" s="71">
        <f>H38+H39</f>
        <v>1938873.7</v>
      </c>
      <c r="I36" s="71">
        <v>1938873.7</v>
      </c>
      <c r="J36" s="71">
        <v>0</v>
      </c>
      <c r="K36" s="71">
        <v>3256027</v>
      </c>
      <c r="L36" s="71">
        <v>3256027</v>
      </c>
      <c r="M36" s="71">
        <v>0</v>
      </c>
      <c r="N36" s="71">
        <f>K36-H36</f>
        <v>1317153.3</v>
      </c>
      <c r="O36" s="71">
        <f>L36-I36</f>
        <v>1317153.3</v>
      </c>
      <c r="P36" s="71">
        <v>0</v>
      </c>
      <c r="Q36" s="71">
        <v>3907232.4</v>
      </c>
      <c r="R36" s="71">
        <v>3907232.4</v>
      </c>
      <c r="S36" s="71">
        <v>0</v>
      </c>
      <c r="T36" s="71">
        <f>R36*20/100+R36</f>
        <v>4688678.88</v>
      </c>
      <c r="U36" s="71">
        <v>4668678.9</v>
      </c>
      <c r="V36" s="78">
        <v>0</v>
      </c>
      <c r="W36" s="84"/>
    </row>
    <row r="37" spans="1:23" s="85" customFormat="1" ht="12.75" customHeight="1">
      <c r="A37" s="41"/>
      <c r="B37" s="74" t="s">
        <v>5</v>
      </c>
      <c r="C37" s="39"/>
      <c r="D37" s="39"/>
      <c r="E37" s="37"/>
      <c r="F37" s="37"/>
      <c r="G37" s="37"/>
      <c r="H37" s="37"/>
      <c r="I37" s="37"/>
      <c r="J37" s="37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6"/>
      <c r="W37" s="84"/>
    </row>
    <row r="38" spans="1:23" s="85" customFormat="1" ht="32.25" customHeight="1">
      <c r="A38" s="41" t="s">
        <v>90</v>
      </c>
      <c r="B38" s="74" t="s">
        <v>91</v>
      </c>
      <c r="C38" s="39" t="s">
        <v>10</v>
      </c>
      <c r="D38" s="86"/>
      <c r="E38" s="37">
        <v>1968182.9</v>
      </c>
      <c r="F38" s="37">
        <v>1968182.9</v>
      </c>
      <c r="G38" s="37">
        <v>0</v>
      </c>
      <c r="H38" s="37">
        <v>1932990.8</v>
      </c>
      <c r="I38" s="37">
        <v>1932990.8</v>
      </c>
      <c r="J38" s="37">
        <v>0</v>
      </c>
      <c r="K38" s="37">
        <f>K36-K39</f>
        <v>3246259</v>
      </c>
      <c r="L38" s="37">
        <v>3246259</v>
      </c>
      <c r="M38" s="75">
        <v>0</v>
      </c>
      <c r="N38" s="75">
        <f>K38-H38</f>
        <v>1313268.2</v>
      </c>
      <c r="O38" s="75">
        <f>L38-I38</f>
        <v>1313268.2</v>
      </c>
      <c r="P38" s="75">
        <v>0</v>
      </c>
      <c r="Q38" s="75">
        <f>Q36-Q39</f>
        <v>3895510.8</v>
      </c>
      <c r="R38" s="75">
        <f>R36-R39</f>
        <v>3895510.8</v>
      </c>
      <c r="S38" s="75">
        <v>0</v>
      </c>
      <c r="T38" s="75">
        <f>T36-T39</f>
        <v>4674612.96</v>
      </c>
      <c r="U38" s="75">
        <v>4674613</v>
      </c>
      <c r="V38" s="76">
        <v>0</v>
      </c>
      <c r="W38" s="84"/>
    </row>
    <row r="39" spans="1:23" s="85" customFormat="1" ht="32.25" customHeight="1">
      <c r="A39" s="41" t="s">
        <v>92</v>
      </c>
      <c r="B39" s="74" t="s">
        <v>93</v>
      </c>
      <c r="C39" s="39" t="s">
        <v>10</v>
      </c>
      <c r="D39" s="39"/>
      <c r="E39" s="37">
        <v>0</v>
      </c>
      <c r="F39" s="37">
        <v>0</v>
      </c>
      <c r="G39" s="37">
        <v>0</v>
      </c>
      <c r="H39" s="37">
        <v>5882.9</v>
      </c>
      <c r="I39" s="37">
        <v>5882.9</v>
      </c>
      <c r="J39" s="37">
        <v>0</v>
      </c>
      <c r="K39" s="75">
        <v>9768</v>
      </c>
      <c r="L39" s="75">
        <v>9768</v>
      </c>
      <c r="M39" s="75">
        <v>0</v>
      </c>
      <c r="N39" s="75">
        <f>L39-I39</f>
        <v>3885.1000000000004</v>
      </c>
      <c r="O39" s="75">
        <f>L39-I39</f>
        <v>3885.1000000000004</v>
      </c>
      <c r="P39" s="75">
        <v>0</v>
      </c>
      <c r="Q39" s="75">
        <f>L39*20/100+L39</f>
        <v>11721.6</v>
      </c>
      <c r="R39" s="75">
        <v>11721.6</v>
      </c>
      <c r="S39" s="75">
        <v>0</v>
      </c>
      <c r="T39" s="75">
        <f>R39*20/100+R39</f>
        <v>14065.92</v>
      </c>
      <c r="U39" s="75">
        <v>14065.9</v>
      </c>
      <c r="V39" s="76">
        <v>0</v>
      </c>
      <c r="W39" s="84"/>
    </row>
    <row r="40" spans="1:23" s="82" customFormat="1" ht="50.25" customHeight="1">
      <c r="A40" s="67" t="s">
        <v>94</v>
      </c>
      <c r="B40" s="68" t="s">
        <v>95</v>
      </c>
      <c r="C40" s="69" t="s">
        <v>96</v>
      </c>
      <c r="E40" s="71">
        <v>535478.9</v>
      </c>
      <c r="F40" s="71">
        <v>0</v>
      </c>
      <c r="G40" s="71">
        <v>535478.9</v>
      </c>
      <c r="H40" s="71">
        <v>205745.5</v>
      </c>
      <c r="I40" s="71">
        <v>0</v>
      </c>
      <c r="J40" s="71">
        <v>205745.481</v>
      </c>
      <c r="K40" s="71">
        <v>0</v>
      </c>
      <c r="L40" s="71">
        <v>0</v>
      </c>
      <c r="M40" s="71">
        <v>0</v>
      </c>
      <c r="N40" s="71">
        <f>K40-H40</f>
        <v>-205745.5</v>
      </c>
      <c r="O40" s="71">
        <f>L40-I40</f>
        <v>0</v>
      </c>
      <c r="P40" s="71">
        <f>M40-J40</f>
        <v>-205745.481</v>
      </c>
      <c r="Q40" s="71">
        <f>M40*20/100+M40</f>
        <v>0</v>
      </c>
      <c r="R40" s="71">
        <v>0</v>
      </c>
      <c r="S40" s="71">
        <v>0</v>
      </c>
      <c r="T40" s="71">
        <f>S40*20/100+S40</f>
        <v>0</v>
      </c>
      <c r="U40" s="71">
        <v>0</v>
      </c>
      <c r="V40" s="49">
        <v>0</v>
      </c>
      <c r="W40" s="84"/>
    </row>
    <row r="41" spans="1:23" s="85" customFormat="1" ht="16.5" customHeight="1">
      <c r="A41" s="41"/>
      <c r="B41" s="74" t="s">
        <v>5</v>
      </c>
      <c r="C41" s="39"/>
      <c r="D41" s="39"/>
      <c r="E41" s="37"/>
      <c r="F41" s="37"/>
      <c r="G41" s="37"/>
      <c r="H41" s="37"/>
      <c r="I41" s="37"/>
      <c r="J41" s="37"/>
      <c r="K41" s="75"/>
      <c r="L41" s="75"/>
      <c r="M41" s="75"/>
      <c r="N41" s="71"/>
      <c r="O41" s="75"/>
      <c r="P41" s="75"/>
      <c r="Q41" s="71"/>
      <c r="R41" s="75"/>
      <c r="S41" s="75"/>
      <c r="T41" s="75"/>
      <c r="U41" s="75"/>
      <c r="V41" s="76"/>
      <c r="W41" s="84"/>
    </row>
    <row r="42" spans="1:23" s="85" customFormat="1" ht="39" customHeight="1">
      <c r="A42" s="41" t="s">
        <v>97</v>
      </c>
      <c r="B42" s="74" t="s">
        <v>98</v>
      </c>
      <c r="C42" s="39" t="s">
        <v>10</v>
      </c>
      <c r="D42" s="86"/>
      <c r="E42" s="71">
        <v>535478.9</v>
      </c>
      <c r="F42" s="37">
        <v>0</v>
      </c>
      <c r="G42" s="71">
        <v>535478.9</v>
      </c>
      <c r="H42" s="71">
        <v>205745.5</v>
      </c>
      <c r="I42" s="71">
        <v>0</v>
      </c>
      <c r="J42" s="71">
        <v>205745.481</v>
      </c>
      <c r="K42" s="71">
        <v>0</v>
      </c>
      <c r="L42" s="71">
        <v>0</v>
      </c>
      <c r="M42" s="71">
        <v>0</v>
      </c>
      <c r="N42" s="71">
        <f>K42-H42</f>
        <v>-205745.5</v>
      </c>
      <c r="O42" s="71">
        <f>L42-I42</f>
        <v>0</v>
      </c>
      <c r="P42" s="71">
        <f>M42-J42</f>
        <v>-205745.481</v>
      </c>
      <c r="Q42" s="71">
        <f>M42*20/100+M42</f>
        <v>0</v>
      </c>
      <c r="R42" s="71">
        <v>0</v>
      </c>
      <c r="S42" s="71">
        <v>4687717.2</v>
      </c>
      <c r="T42" s="71">
        <f>S42*20/100+S42</f>
        <v>5625260.640000001</v>
      </c>
      <c r="U42" s="71">
        <v>0</v>
      </c>
      <c r="V42" s="49">
        <v>5625260.6</v>
      </c>
      <c r="W42" s="87"/>
    </row>
    <row r="43" spans="1:23" s="48" customFormat="1" ht="65.25" customHeight="1">
      <c r="A43" s="67" t="s">
        <v>99</v>
      </c>
      <c r="B43" s="68" t="s">
        <v>100</v>
      </c>
      <c r="C43" s="69" t="s">
        <v>101</v>
      </c>
      <c r="E43" s="71">
        <f>E48+E51+E54+E71+E78</f>
        <v>557968.5</v>
      </c>
      <c r="F43" s="71">
        <f>F48+F51+F54+F71+F78</f>
        <v>440557</v>
      </c>
      <c r="G43" s="71">
        <f aca="true" t="shared" si="0" ref="G43:V43">G48+G51+G54+G71+G78</f>
        <v>117411.5</v>
      </c>
      <c r="H43" s="71">
        <f>H48+H51+H54+H71+H78</f>
        <v>2958514.27</v>
      </c>
      <c r="I43" s="71">
        <f t="shared" si="0"/>
        <v>505000.67000000004</v>
      </c>
      <c r="J43" s="71">
        <f t="shared" si="0"/>
        <v>2453513.6</v>
      </c>
      <c r="K43" s="71">
        <f t="shared" si="0"/>
        <v>4525421.9035</v>
      </c>
      <c r="L43" s="71">
        <f>L48+L51+L54+L71+L78</f>
        <v>530250.7</v>
      </c>
      <c r="M43" s="71">
        <v>0</v>
      </c>
      <c r="N43" s="71">
        <f t="shared" si="0"/>
        <v>1566907.6300000001</v>
      </c>
      <c r="O43" s="71">
        <f t="shared" si="0"/>
        <v>25250</v>
      </c>
      <c r="P43" s="71">
        <f t="shared" si="0"/>
        <v>1541657.6</v>
      </c>
      <c r="Q43" s="71">
        <f t="shared" si="0"/>
        <v>5351217.535</v>
      </c>
      <c r="R43" s="71">
        <f t="shared" si="0"/>
        <v>556763.3</v>
      </c>
      <c r="S43" s="71">
        <f t="shared" si="0"/>
        <v>4794454.3</v>
      </c>
      <c r="T43" s="71">
        <f t="shared" si="0"/>
        <v>6337671.04</v>
      </c>
      <c r="U43" s="71">
        <f t="shared" si="0"/>
        <v>584325.9</v>
      </c>
      <c r="V43" s="71">
        <f t="shared" si="0"/>
        <v>5753345.2</v>
      </c>
      <c r="W43" s="77"/>
    </row>
    <row r="44" spans="1:23" ht="21.75" customHeight="1">
      <c r="A44" s="41"/>
      <c r="B44" s="74" t="s">
        <v>5</v>
      </c>
      <c r="C44" s="39"/>
      <c r="D44" s="39"/>
      <c r="E44" s="37"/>
      <c r="F44" s="37"/>
      <c r="G44" s="37"/>
      <c r="H44" s="37"/>
      <c r="I44" s="37"/>
      <c r="J44" s="37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78"/>
      <c r="W44" s="73"/>
    </row>
    <row r="45" spans="1:23" s="48" customFormat="1" ht="39.75" customHeight="1">
      <c r="A45" s="67" t="s">
        <v>102</v>
      </c>
      <c r="B45" s="68" t="s">
        <v>103</v>
      </c>
      <c r="C45" s="69" t="s">
        <v>104</v>
      </c>
      <c r="D45" s="69"/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3"/>
    </row>
    <row r="46" spans="1:23" ht="12.75" customHeight="1">
      <c r="A46" s="41"/>
      <c r="B46" s="74" t="s">
        <v>5</v>
      </c>
      <c r="C46" s="39"/>
      <c r="D46" s="39"/>
      <c r="E46" s="37"/>
      <c r="F46" s="37"/>
      <c r="G46" s="37"/>
      <c r="H46" s="37"/>
      <c r="I46" s="37"/>
      <c r="J46" s="37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78"/>
      <c r="W46" s="73"/>
    </row>
    <row r="47" spans="1:23" s="48" customFormat="1" ht="45.75" customHeight="1">
      <c r="A47" s="45" t="s">
        <v>105</v>
      </c>
      <c r="B47" s="88" t="s">
        <v>106</v>
      </c>
      <c r="C47" s="40" t="s">
        <v>10</v>
      </c>
      <c r="D47" s="40"/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75">
        <v>0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0</v>
      </c>
      <c r="V47" s="76">
        <v>0</v>
      </c>
      <c r="W47" s="77"/>
    </row>
    <row r="48" spans="1:23" s="48" customFormat="1" ht="44.25" customHeight="1">
      <c r="A48" s="67" t="s">
        <v>107</v>
      </c>
      <c r="B48" s="68" t="s">
        <v>108</v>
      </c>
      <c r="C48" s="69" t="s">
        <v>109</v>
      </c>
      <c r="E48" s="71">
        <v>59761.8</v>
      </c>
      <c r="F48" s="71">
        <v>59761.8</v>
      </c>
      <c r="G48" s="71">
        <v>0</v>
      </c>
      <c r="H48" s="71">
        <v>80000</v>
      </c>
      <c r="I48" s="71">
        <v>80000</v>
      </c>
      <c r="J48" s="71">
        <v>0</v>
      </c>
      <c r="K48" s="71">
        <f>I48*5/100+I48</f>
        <v>84000</v>
      </c>
      <c r="L48" s="71">
        <v>84000</v>
      </c>
      <c r="M48" s="71">
        <v>0</v>
      </c>
      <c r="N48" s="71">
        <v>4000</v>
      </c>
      <c r="O48" s="71">
        <v>4000</v>
      </c>
      <c r="P48" s="71">
        <v>0</v>
      </c>
      <c r="Q48" s="71">
        <f>L48*5/100+L48</f>
        <v>88200</v>
      </c>
      <c r="R48" s="71">
        <v>88200</v>
      </c>
      <c r="S48" s="71">
        <v>0</v>
      </c>
      <c r="T48" s="71">
        <f>R48*5/100+R48</f>
        <v>92610</v>
      </c>
      <c r="U48" s="71">
        <v>92610</v>
      </c>
      <c r="V48" s="71">
        <v>0</v>
      </c>
      <c r="W48" s="73"/>
    </row>
    <row r="49" spans="1:23" ht="12.75" customHeight="1">
      <c r="A49" s="41"/>
      <c r="B49" s="74" t="s">
        <v>5</v>
      </c>
      <c r="C49" s="39"/>
      <c r="D49" s="39"/>
      <c r="E49" s="37"/>
      <c r="F49" s="37"/>
      <c r="G49" s="37"/>
      <c r="H49" s="37"/>
      <c r="I49" s="37"/>
      <c r="J49" s="37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78"/>
      <c r="W49" s="77"/>
    </row>
    <row r="50" spans="1:23" s="48" customFormat="1" ht="21.75" customHeight="1">
      <c r="A50" s="45" t="s">
        <v>114</v>
      </c>
      <c r="B50" s="88" t="s">
        <v>115</v>
      </c>
      <c r="C50" s="40" t="s">
        <v>10</v>
      </c>
      <c r="E50" s="46">
        <v>59761.85</v>
      </c>
      <c r="F50" s="46">
        <v>59761.85</v>
      </c>
      <c r="G50" s="46">
        <v>0</v>
      </c>
      <c r="H50" s="46">
        <v>80000</v>
      </c>
      <c r="I50" s="46">
        <v>80000</v>
      </c>
      <c r="J50" s="46">
        <v>0</v>
      </c>
      <c r="K50" s="75">
        <f>I50*5/100+I50</f>
        <v>84000</v>
      </c>
      <c r="L50" s="75">
        <v>84000</v>
      </c>
      <c r="M50" s="75">
        <v>0</v>
      </c>
      <c r="N50" s="75">
        <v>4000</v>
      </c>
      <c r="O50" s="75">
        <v>4000</v>
      </c>
      <c r="P50" s="75">
        <v>0</v>
      </c>
      <c r="Q50" s="75">
        <f>L50*5/100+L50</f>
        <v>88200</v>
      </c>
      <c r="R50" s="75">
        <v>88200</v>
      </c>
      <c r="S50" s="75">
        <v>0</v>
      </c>
      <c r="T50" s="75">
        <f>R50*5/100+R50</f>
        <v>92610</v>
      </c>
      <c r="U50" s="75">
        <v>92610</v>
      </c>
      <c r="V50" s="76">
        <v>0</v>
      </c>
      <c r="W50" s="73"/>
    </row>
    <row r="51" spans="1:23" s="48" customFormat="1" ht="57.75" customHeight="1">
      <c r="A51" s="67" t="s">
        <v>116</v>
      </c>
      <c r="B51" s="68" t="s">
        <v>117</v>
      </c>
      <c r="C51" s="69" t="s">
        <v>118</v>
      </c>
      <c r="D51" s="69"/>
      <c r="E51" s="71">
        <v>0</v>
      </c>
      <c r="F51" s="71">
        <v>0</v>
      </c>
      <c r="G51" s="71">
        <v>0</v>
      </c>
      <c r="H51" s="71">
        <v>5561.4</v>
      </c>
      <c r="I51" s="71">
        <v>5561.4</v>
      </c>
      <c r="J51" s="71">
        <v>0</v>
      </c>
      <c r="K51" s="71">
        <f>I51*5/100+I51</f>
        <v>5839.469999999999</v>
      </c>
      <c r="L51" s="71">
        <v>5839.5</v>
      </c>
      <c r="M51" s="71">
        <v>0</v>
      </c>
      <c r="N51" s="71">
        <f>L51-I51</f>
        <v>278.10000000000036</v>
      </c>
      <c r="O51" s="71">
        <v>278.1</v>
      </c>
      <c r="P51" s="71">
        <v>0</v>
      </c>
      <c r="Q51" s="71">
        <f>L51*5/100+L51</f>
        <v>6131.475</v>
      </c>
      <c r="R51" s="71">
        <v>6131.5</v>
      </c>
      <c r="S51" s="71">
        <v>0</v>
      </c>
      <c r="T51" s="71">
        <f>R51*5/100+R51</f>
        <v>6438.075</v>
      </c>
      <c r="U51" s="71">
        <v>6438.1</v>
      </c>
      <c r="V51" s="71">
        <v>0</v>
      </c>
      <c r="W51" s="73"/>
    </row>
    <row r="52" spans="1:23" ht="12.75" customHeight="1">
      <c r="A52" s="41"/>
      <c r="B52" s="74" t="s">
        <v>5</v>
      </c>
      <c r="C52" s="39"/>
      <c r="D52" s="39"/>
      <c r="E52" s="37"/>
      <c r="F52" s="37"/>
      <c r="G52" s="37"/>
      <c r="H52" s="37"/>
      <c r="I52" s="37"/>
      <c r="J52" s="37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78"/>
      <c r="W52" s="77"/>
    </row>
    <row r="53" spans="1:23" s="48" customFormat="1" ht="60" customHeight="1">
      <c r="A53" s="45" t="s">
        <v>119</v>
      </c>
      <c r="B53" s="88" t="s">
        <v>120</v>
      </c>
      <c r="C53" s="40" t="s">
        <v>10</v>
      </c>
      <c r="D53" s="40"/>
      <c r="E53" s="46">
        <v>0</v>
      </c>
      <c r="F53" s="46">
        <v>0</v>
      </c>
      <c r="G53" s="46">
        <v>0</v>
      </c>
      <c r="H53" s="37">
        <v>5561.4</v>
      </c>
      <c r="I53" s="37">
        <v>5561.4</v>
      </c>
      <c r="J53" s="46">
        <v>0</v>
      </c>
      <c r="K53" s="75">
        <f>I53*5/100+I53</f>
        <v>5839.469999999999</v>
      </c>
      <c r="L53" s="75">
        <v>5839.5</v>
      </c>
      <c r="M53" s="75">
        <v>0</v>
      </c>
      <c r="N53" s="75">
        <f>L53-I53</f>
        <v>278.10000000000036</v>
      </c>
      <c r="O53" s="75">
        <v>278.1</v>
      </c>
      <c r="P53" s="75">
        <v>0</v>
      </c>
      <c r="Q53" s="75">
        <f>L53*5/100+L53</f>
        <v>6131.475</v>
      </c>
      <c r="R53" s="75">
        <v>6131.5</v>
      </c>
      <c r="S53" s="75">
        <v>0</v>
      </c>
      <c r="T53" s="75">
        <f>R53*5/100+R53</f>
        <v>6438.075</v>
      </c>
      <c r="U53" s="75">
        <v>6438.1</v>
      </c>
      <c r="V53" s="76">
        <v>0</v>
      </c>
      <c r="W53" s="87"/>
    </row>
    <row r="54" spans="1:23" ht="39.75" customHeight="1">
      <c r="A54" s="89" t="s">
        <v>121</v>
      </c>
      <c r="B54" s="90" t="s">
        <v>122</v>
      </c>
      <c r="C54" s="91" t="s">
        <v>123</v>
      </c>
      <c r="D54" s="91"/>
      <c r="E54" s="92">
        <f>E70+E56</f>
        <v>131163.1</v>
      </c>
      <c r="F54" s="92">
        <f>F70+F56</f>
        <v>131163.1</v>
      </c>
      <c r="G54" s="92"/>
      <c r="H54" s="92">
        <f>H56+H69+H70</f>
        <v>412439.27</v>
      </c>
      <c r="I54" s="92">
        <f>I56+I69+I70</f>
        <v>412439.27</v>
      </c>
      <c r="J54" s="92">
        <v>0</v>
      </c>
      <c r="K54" s="92">
        <f>K70+K69+K56</f>
        <v>433061.23350000003</v>
      </c>
      <c r="L54" s="92">
        <f>L70+L69+L56</f>
        <v>433061.2</v>
      </c>
      <c r="M54" s="92">
        <v>0</v>
      </c>
      <c r="N54" s="92">
        <f>N70+N69+N56</f>
        <v>20621.929999999993</v>
      </c>
      <c r="O54" s="92">
        <f>O70+O69+O56</f>
        <v>20621.9</v>
      </c>
      <c r="P54" s="92">
        <v>0</v>
      </c>
      <c r="Q54" s="92">
        <f>Q70+Q69+Q56</f>
        <v>454714.26</v>
      </c>
      <c r="R54" s="92">
        <f>R70+R69+R56</f>
        <v>454714.3</v>
      </c>
      <c r="S54" s="92">
        <v>0</v>
      </c>
      <c r="T54" s="92">
        <f>T70+T69+T56</f>
        <v>477174.38999999996</v>
      </c>
      <c r="U54" s="92">
        <f>U70+U69+U56</f>
        <v>477174.4</v>
      </c>
      <c r="V54" s="76">
        <v>0</v>
      </c>
      <c r="W54" s="73"/>
    </row>
    <row r="55" spans="1:23" ht="12.75" customHeight="1">
      <c r="A55" s="41"/>
      <c r="B55" s="74" t="s">
        <v>5</v>
      </c>
      <c r="C55" s="39"/>
      <c r="D55" s="39"/>
      <c r="E55" s="37"/>
      <c r="F55" s="37"/>
      <c r="G55" s="37"/>
      <c r="H55" s="37"/>
      <c r="I55" s="37"/>
      <c r="J55" s="37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6"/>
      <c r="W55" s="77"/>
    </row>
    <row r="56" spans="1:23" ht="69" customHeight="1">
      <c r="A56" s="41" t="s">
        <v>124</v>
      </c>
      <c r="B56" s="74" t="s">
        <v>125</v>
      </c>
      <c r="C56" s="39" t="s">
        <v>10</v>
      </c>
      <c r="E56" s="37">
        <v>122588</v>
      </c>
      <c r="F56" s="37">
        <v>122588</v>
      </c>
      <c r="G56" s="37">
        <v>0</v>
      </c>
      <c r="H56" s="37">
        <v>13900</v>
      </c>
      <c r="I56" s="37">
        <v>13900</v>
      </c>
      <c r="J56" s="37">
        <v>0</v>
      </c>
      <c r="K56" s="37">
        <f>I56*5/100+I56</f>
        <v>14595</v>
      </c>
      <c r="L56" s="37">
        <v>14595</v>
      </c>
      <c r="M56" s="37">
        <v>0</v>
      </c>
      <c r="N56" s="37">
        <f>K56-I56</f>
        <v>695</v>
      </c>
      <c r="O56" s="37">
        <v>695</v>
      </c>
      <c r="P56" s="37">
        <v>0</v>
      </c>
      <c r="Q56" s="37">
        <f>L56*5/100+L56</f>
        <v>15324.75</v>
      </c>
      <c r="R56" s="37">
        <v>15324.8</v>
      </c>
      <c r="S56" s="37">
        <v>0</v>
      </c>
      <c r="T56" s="37">
        <f>R56*5/100+R56</f>
        <v>16091.039999999999</v>
      </c>
      <c r="U56" s="37">
        <v>16091</v>
      </c>
      <c r="V56" s="37">
        <v>0</v>
      </c>
      <c r="W56" s="77"/>
    </row>
    <row r="57" spans="1:23" ht="21.75" customHeight="1">
      <c r="A57" s="41"/>
      <c r="B57" s="74" t="s">
        <v>5</v>
      </c>
      <c r="C57" s="39"/>
      <c r="D57" s="39"/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77"/>
    </row>
    <row r="58" spans="1:23" ht="50.25" customHeight="1">
      <c r="A58" s="41" t="s">
        <v>126</v>
      </c>
      <c r="B58" s="74" t="s">
        <v>127</v>
      </c>
      <c r="C58" s="39" t="s">
        <v>10</v>
      </c>
      <c r="D58" s="39"/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  <c r="W58" s="73"/>
    </row>
    <row r="59" spans="1:23" ht="71.25" customHeight="1">
      <c r="A59" s="41" t="s">
        <v>128</v>
      </c>
      <c r="B59" s="74" t="s">
        <v>129</v>
      </c>
      <c r="C59" s="39" t="s">
        <v>10</v>
      </c>
      <c r="D59" s="39"/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77"/>
    </row>
    <row r="60" spans="1:23" ht="48" customHeight="1">
      <c r="A60" s="41" t="s">
        <v>130</v>
      </c>
      <c r="B60" s="74" t="s">
        <v>131</v>
      </c>
      <c r="C60" s="39" t="s">
        <v>10</v>
      </c>
      <c r="D60" s="39"/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  <c r="W60" s="77"/>
    </row>
    <row r="61" spans="1:23" ht="48" customHeight="1">
      <c r="A61" s="41" t="s">
        <v>132</v>
      </c>
      <c r="B61" s="74" t="s">
        <v>133</v>
      </c>
      <c r="C61" s="39" t="s">
        <v>10</v>
      </c>
      <c r="D61" s="39"/>
      <c r="E61" s="37">
        <v>0</v>
      </c>
      <c r="F61" s="37">
        <v>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  <c r="W61" s="73"/>
    </row>
    <row r="62" spans="1:23" ht="29.25" customHeight="1">
      <c r="A62" s="41" t="s">
        <v>134</v>
      </c>
      <c r="B62" s="74" t="s">
        <v>135</v>
      </c>
      <c r="C62" s="39" t="s">
        <v>10</v>
      </c>
      <c r="D62" s="39"/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  <c r="W62" s="77"/>
    </row>
    <row r="63" spans="1:23" ht="28.5" customHeight="1">
      <c r="A63" s="41" t="s">
        <v>142</v>
      </c>
      <c r="B63" s="74" t="s">
        <v>143</v>
      </c>
      <c r="C63" s="39" t="s">
        <v>10</v>
      </c>
      <c r="D63" s="39"/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7">
        <v>0</v>
      </c>
      <c r="W63" s="73"/>
    </row>
    <row r="64" spans="1:23" ht="48" customHeight="1">
      <c r="A64" s="41" t="s">
        <v>144</v>
      </c>
      <c r="B64" s="74" t="s">
        <v>145</v>
      </c>
      <c r="C64" s="39" t="s">
        <v>10</v>
      </c>
      <c r="D64" s="93"/>
      <c r="E64" s="37">
        <v>0</v>
      </c>
      <c r="F64" s="37">
        <v>0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  <c r="W64" s="77"/>
    </row>
    <row r="65" spans="1:23" ht="48" customHeight="1">
      <c r="A65" s="41" t="s">
        <v>146</v>
      </c>
      <c r="B65" s="74" t="s">
        <v>147</v>
      </c>
      <c r="C65" s="39" t="s">
        <v>10</v>
      </c>
      <c r="D65" s="93"/>
      <c r="E65" s="37">
        <v>0</v>
      </c>
      <c r="F65" s="37">
        <v>0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77"/>
    </row>
    <row r="66" spans="1:23" ht="75.75" customHeight="1">
      <c r="A66" s="41" t="s">
        <v>148</v>
      </c>
      <c r="B66" s="74" t="s">
        <v>149</v>
      </c>
      <c r="C66" s="39" t="s">
        <v>10</v>
      </c>
      <c r="D66" s="93"/>
      <c r="E66" s="37">
        <v>0</v>
      </c>
      <c r="F66" s="37">
        <v>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73"/>
    </row>
    <row r="67" spans="1:23" ht="26.25" customHeight="1">
      <c r="A67" s="41" t="s">
        <v>150</v>
      </c>
      <c r="B67" s="74" t="s">
        <v>151</v>
      </c>
      <c r="C67" s="39" t="s">
        <v>10</v>
      </c>
      <c r="D67" s="93"/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  <c r="W67" s="77"/>
    </row>
    <row r="68" spans="1:23" ht="28.5" customHeight="1">
      <c r="A68" s="41" t="s">
        <v>152</v>
      </c>
      <c r="B68" s="74" t="s">
        <v>153</v>
      </c>
      <c r="C68" s="39" t="s">
        <v>10</v>
      </c>
      <c r="D68" s="93"/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37">
        <v>0</v>
      </c>
      <c r="S68" s="37">
        <v>0</v>
      </c>
      <c r="T68" s="37">
        <v>0</v>
      </c>
      <c r="U68" s="37">
        <v>0</v>
      </c>
      <c r="V68" s="37">
        <v>0</v>
      </c>
      <c r="W68" s="77"/>
    </row>
    <row r="69" spans="1:23" ht="21.75" customHeight="1">
      <c r="A69" s="41" t="s">
        <v>154</v>
      </c>
      <c r="B69" s="74" t="s">
        <v>155</v>
      </c>
      <c r="C69" s="39" t="s">
        <v>10</v>
      </c>
      <c r="D69" s="93"/>
      <c r="E69" s="37"/>
      <c r="F69" s="37"/>
      <c r="G69" s="37"/>
      <c r="H69" s="37">
        <v>393539.27</v>
      </c>
      <c r="I69" s="37">
        <v>393539.27</v>
      </c>
      <c r="J69" s="37"/>
      <c r="K69" s="42">
        <f>I69*5/100+I69</f>
        <v>413216.23350000003</v>
      </c>
      <c r="L69" s="42">
        <v>413216.2</v>
      </c>
      <c r="M69" s="42">
        <v>0</v>
      </c>
      <c r="N69" s="42">
        <f>L69-I69</f>
        <v>19676.929999999993</v>
      </c>
      <c r="O69" s="42">
        <v>19676.9</v>
      </c>
      <c r="P69" s="49">
        <v>0</v>
      </c>
      <c r="Q69" s="42">
        <f>L69*5/100+L69</f>
        <v>433877.01</v>
      </c>
      <c r="R69" s="42">
        <v>433877</v>
      </c>
      <c r="S69" s="42">
        <v>0</v>
      </c>
      <c r="T69" s="42">
        <f>R69*5/100+R69</f>
        <v>455570.85</v>
      </c>
      <c r="U69" s="42">
        <v>455570.9</v>
      </c>
      <c r="V69" s="78">
        <v>0</v>
      </c>
      <c r="W69" s="77"/>
    </row>
    <row r="70" spans="1:23" ht="36" customHeight="1">
      <c r="A70" s="41" t="s">
        <v>156</v>
      </c>
      <c r="B70" s="74" t="s">
        <v>157</v>
      </c>
      <c r="C70" s="39" t="s">
        <v>10</v>
      </c>
      <c r="D70" s="94"/>
      <c r="E70" s="37">
        <v>8575.1</v>
      </c>
      <c r="F70" s="37">
        <v>8575.1</v>
      </c>
      <c r="G70" s="37"/>
      <c r="H70" s="37">
        <v>5000</v>
      </c>
      <c r="I70" s="37">
        <v>5000</v>
      </c>
      <c r="J70" s="37">
        <v>0</v>
      </c>
      <c r="K70" s="75">
        <v>5250</v>
      </c>
      <c r="L70" s="75">
        <v>5250</v>
      </c>
      <c r="M70" s="75">
        <v>0</v>
      </c>
      <c r="N70" s="75">
        <v>250</v>
      </c>
      <c r="O70" s="75">
        <v>250</v>
      </c>
      <c r="P70" s="75">
        <v>0</v>
      </c>
      <c r="Q70" s="75">
        <f>L70*5/100+L70</f>
        <v>5512.5</v>
      </c>
      <c r="R70" s="75">
        <v>5512.5</v>
      </c>
      <c r="S70" s="75">
        <v>0</v>
      </c>
      <c r="T70" s="75">
        <v>5512.5</v>
      </c>
      <c r="U70" s="75">
        <v>5512.5</v>
      </c>
      <c r="V70" s="76">
        <v>0</v>
      </c>
      <c r="W70" s="77"/>
    </row>
    <row r="71" spans="1:23" ht="36.75" customHeight="1">
      <c r="A71" s="89" t="s">
        <v>158</v>
      </c>
      <c r="B71" s="90" t="s">
        <v>159</v>
      </c>
      <c r="C71" s="91" t="s">
        <v>160</v>
      </c>
      <c r="D71" s="94"/>
      <c r="E71" s="92">
        <v>4200</v>
      </c>
      <c r="F71" s="92">
        <v>4200</v>
      </c>
      <c r="G71" s="92">
        <v>0</v>
      </c>
      <c r="H71" s="71">
        <v>7000</v>
      </c>
      <c r="I71" s="71">
        <v>7000</v>
      </c>
      <c r="J71" s="92">
        <v>0</v>
      </c>
      <c r="K71" s="95">
        <f>I71*5/100+I71</f>
        <v>7350</v>
      </c>
      <c r="L71" s="95">
        <v>7350</v>
      </c>
      <c r="M71" s="95">
        <v>0</v>
      </c>
      <c r="N71" s="95">
        <v>350</v>
      </c>
      <c r="O71" s="95">
        <v>350</v>
      </c>
      <c r="P71" s="75">
        <v>0</v>
      </c>
      <c r="Q71" s="95">
        <f>L71*5/100+L71</f>
        <v>7717.5</v>
      </c>
      <c r="R71" s="95">
        <v>7717.5</v>
      </c>
      <c r="S71" s="95">
        <v>0</v>
      </c>
      <c r="T71" s="95">
        <f>R71*5/100+R71</f>
        <v>8103.375</v>
      </c>
      <c r="U71" s="95">
        <v>8103.4</v>
      </c>
      <c r="V71" s="96">
        <v>0</v>
      </c>
      <c r="W71" s="73"/>
    </row>
    <row r="72" spans="1:23" ht="12.75" customHeight="1">
      <c r="A72" s="41"/>
      <c r="B72" s="74" t="s">
        <v>5</v>
      </c>
      <c r="C72" s="39"/>
      <c r="D72" s="94"/>
      <c r="E72" s="37"/>
      <c r="F72" s="37"/>
      <c r="G72" s="37"/>
      <c r="H72" s="37"/>
      <c r="I72" s="37"/>
      <c r="J72" s="37"/>
      <c r="K72" s="49"/>
      <c r="L72" s="49"/>
      <c r="M72" s="49"/>
      <c r="N72" s="49"/>
      <c r="O72" s="49"/>
      <c r="P72" s="49"/>
      <c r="V72" s="78">
        <v>0</v>
      </c>
      <c r="W72" s="77"/>
    </row>
    <row r="73" spans="1:23" ht="45.75" customHeight="1">
      <c r="A73" s="41" t="s">
        <v>161</v>
      </c>
      <c r="B73" s="74" t="s">
        <v>162</v>
      </c>
      <c r="C73" s="39" t="s">
        <v>10</v>
      </c>
      <c r="D73" s="94"/>
      <c r="E73" s="37">
        <v>4200</v>
      </c>
      <c r="F73" s="37">
        <v>4200</v>
      </c>
      <c r="G73" s="37">
        <v>0</v>
      </c>
      <c r="H73" s="37">
        <v>7000</v>
      </c>
      <c r="I73" s="37">
        <v>7000</v>
      </c>
      <c r="J73" s="37">
        <v>0</v>
      </c>
      <c r="K73" s="75">
        <v>7350</v>
      </c>
      <c r="L73" s="75">
        <v>7350</v>
      </c>
      <c r="M73" s="75">
        <v>0</v>
      </c>
      <c r="N73" s="75">
        <v>350</v>
      </c>
      <c r="O73" s="75">
        <v>350</v>
      </c>
      <c r="P73" s="75">
        <v>0</v>
      </c>
      <c r="Q73" s="75">
        <v>7717.5</v>
      </c>
      <c r="R73" s="75">
        <v>7717.5</v>
      </c>
      <c r="S73" s="75">
        <v>0</v>
      </c>
      <c r="T73" s="75">
        <v>8103.4</v>
      </c>
      <c r="U73" s="75">
        <v>8103.4</v>
      </c>
      <c r="V73" s="76">
        <v>0</v>
      </c>
      <c r="W73" s="77"/>
    </row>
    <row r="74" spans="1:23" ht="37.5" customHeight="1">
      <c r="A74" s="41" t="s">
        <v>163</v>
      </c>
      <c r="B74" s="74" t="s">
        <v>164</v>
      </c>
      <c r="C74" s="39" t="s">
        <v>10</v>
      </c>
      <c r="D74" s="39"/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76">
        <v>0</v>
      </c>
      <c r="W74" s="73"/>
    </row>
    <row r="75" spans="1:23" ht="44.25" customHeight="1">
      <c r="A75" s="89" t="s">
        <v>170</v>
      </c>
      <c r="B75" s="90" t="s">
        <v>171</v>
      </c>
      <c r="C75" s="91" t="s">
        <v>172</v>
      </c>
      <c r="D75" s="91"/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2">
        <v>0</v>
      </c>
      <c r="V75" s="76">
        <v>0</v>
      </c>
      <c r="W75" s="77"/>
    </row>
    <row r="76" spans="1:23" ht="12.75" customHeight="1">
      <c r="A76" s="41"/>
      <c r="B76" s="74" t="s">
        <v>5</v>
      </c>
      <c r="C76" s="39"/>
      <c r="D76" s="39"/>
      <c r="E76" s="37"/>
      <c r="F76" s="37"/>
      <c r="G76" s="37"/>
      <c r="H76" s="37"/>
      <c r="I76" s="37"/>
      <c r="J76" s="37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6"/>
      <c r="W76" s="77"/>
    </row>
    <row r="77" spans="1:23" ht="76.5" customHeight="1">
      <c r="A77" s="41" t="s">
        <v>173</v>
      </c>
      <c r="B77" s="74" t="s">
        <v>174</v>
      </c>
      <c r="C77" s="39" t="s">
        <v>10</v>
      </c>
      <c r="D77" s="39"/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6">
        <v>0</v>
      </c>
      <c r="W77" s="77"/>
    </row>
    <row r="78" spans="1:23" ht="36" customHeight="1">
      <c r="A78" s="89" t="s">
        <v>175</v>
      </c>
      <c r="B78" s="90" t="s">
        <v>176</v>
      </c>
      <c r="C78" s="91" t="s">
        <v>177</v>
      </c>
      <c r="D78" s="94"/>
      <c r="E78" s="71">
        <f>E80+E81+E82</f>
        <v>362843.6</v>
      </c>
      <c r="F78" s="71">
        <f>F80+F81+F82</f>
        <v>245432.1</v>
      </c>
      <c r="G78" s="71">
        <f>G80+G81+G82</f>
        <v>117411.5</v>
      </c>
      <c r="H78" s="71">
        <f aca="true" t="shared" si="1" ref="H78:V78">H80+H81+H82</f>
        <v>2453513.6</v>
      </c>
      <c r="I78" s="71">
        <f t="shared" si="1"/>
        <v>0</v>
      </c>
      <c r="J78" s="71">
        <f t="shared" si="1"/>
        <v>2453513.6</v>
      </c>
      <c r="K78" s="71">
        <f t="shared" si="1"/>
        <v>3995171.2</v>
      </c>
      <c r="L78" s="71">
        <f t="shared" si="1"/>
        <v>0</v>
      </c>
      <c r="M78" s="71">
        <f t="shared" si="1"/>
        <v>3995171.2</v>
      </c>
      <c r="N78" s="71">
        <f t="shared" si="1"/>
        <v>1541657.6</v>
      </c>
      <c r="O78" s="71">
        <f t="shared" si="1"/>
        <v>0</v>
      </c>
      <c r="P78" s="71">
        <f t="shared" si="1"/>
        <v>1541657.6</v>
      </c>
      <c r="Q78" s="71">
        <f t="shared" si="1"/>
        <v>4794454.3</v>
      </c>
      <c r="R78" s="71">
        <f t="shared" si="1"/>
        <v>0</v>
      </c>
      <c r="S78" s="71">
        <f t="shared" si="1"/>
        <v>4794454.3</v>
      </c>
      <c r="T78" s="71">
        <f t="shared" si="1"/>
        <v>5753345.2</v>
      </c>
      <c r="U78" s="71">
        <f t="shared" si="1"/>
        <v>0</v>
      </c>
      <c r="V78" s="71">
        <f t="shared" si="1"/>
        <v>5753345.2</v>
      </c>
      <c r="W78" s="77"/>
    </row>
    <row r="79" spans="1:23" ht="18" customHeight="1">
      <c r="A79" s="41"/>
      <c r="B79" s="74" t="s">
        <v>5</v>
      </c>
      <c r="C79" s="39"/>
      <c r="D79" s="94"/>
      <c r="E79" s="37"/>
      <c r="F79" s="37"/>
      <c r="G79" s="37"/>
      <c r="H79" s="37"/>
      <c r="I79" s="37"/>
      <c r="J79" s="37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6"/>
      <c r="W79" s="77"/>
    </row>
    <row r="80" spans="1:23" ht="33" customHeight="1">
      <c r="A80" s="41" t="s">
        <v>178</v>
      </c>
      <c r="B80" s="74" t="s">
        <v>179</v>
      </c>
      <c r="C80" s="39" t="s">
        <v>10</v>
      </c>
      <c r="D80" s="94"/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  <c r="W80" s="77"/>
    </row>
    <row r="81" spans="1:23" ht="33" customHeight="1">
      <c r="A81" s="41" t="s">
        <v>180</v>
      </c>
      <c r="B81" s="74" t="s">
        <v>181</v>
      </c>
      <c r="C81" s="39" t="s">
        <v>10</v>
      </c>
      <c r="D81" s="94"/>
      <c r="E81" s="37">
        <v>117411.5</v>
      </c>
      <c r="F81" s="37">
        <v>0</v>
      </c>
      <c r="G81" s="37">
        <v>117411.5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77"/>
    </row>
    <row r="82" spans="1:23" ht="39.75" customHeight="1" thickBot="1">
      <c r="A82" s="97" t="s">
        <v>182</v>
      </c>
      <c r="B82" s="98" t="s">
        <v>183</v>
      </c>
      <c r="C82" s="99" t="s">
        <v>10</v>
      </c>
      <c r="D82" s="94"/>
      <c r="E82" s="100">
        <v>245432.1</v>
      </c>
      <c r="F82" s="100">
        <v>245432.1</v>
      </c>
      <c r="G82" s="100">
        <v>0</v>
      </c>
      <c r="H82" s="100">
        <v>2453513.6</v>
      </c>
      <c r="I82" s="100">
        <v>0</v>
      </c>
      <c r="J82" s="100">
        <v>2453513.6</v>
      </c>
      <c r="K82" s="100">
        <v>3995171.2</v>
      </c>
      <c r="L82" s="100">
        <v>0</v>
      </c>
      <c r="M82" s="100">
        <v>3995171.2</v>
      </c>
      <c r="N82" s="100">
        <v>1541657.6</v>
      </c>
      <c r="O82" s="100">
        <v>0</v>
      </c>
      <c r="P82" s="100">
        <v>1541657.6</v>
      </c>
      <c r="Q82" s="100">
        <v>4794454.3</v>
      </c>
      <c r="R82" s="100">
        <v>0</v>
      </c>
      <c r="S82" s="100">
        <v>4794454.3</v>
      </c>
      <c r="T82" s="100">
        <v>5753345.2</v>
      </c>
      <c r="U82" s="100">
        <v>0</v>
      </c>
      <c r="V82" s="100">
        <v>5753345.2</v>
      </c>
      <c r="W82" s="101"/>
    </row>
  </sheetData>
  <sheetProtection/>
  <mergeCells count="24">
    <mergeCell ref="A4:V4"/>
    <mergeCell ref="D6:D8"/>
    <mergeCell ref="K6:M6"/>
    <mergeCell ref="Q6:S6"/>
    <mergeCell ref="T6:V6"/>
    <mergeCell ref="K7:K8"/>
    <mergeCell ref="L7:M7"/>
    <mergeCell ref="Q7:Q8"/>
    <mergeCell ref="R7:S7"/>
    <mergeCell ref="A6:A8"/>
    <mergeCell ref="B6:B8"/>
    <mergeCell ref="C6:C8"/>
    <mergeCell ref="E6:G6"/>
    <mergeCell ref="H6:J6"/>
    <mergeCell ref="E7:E8"/>
    <mergeCell ref="F7:G7"/>
    <mergeCell ref="H7:H8"/>
    <mergeCell ref="I7:J7"/>
    <mergeCell ref="N6:P6"/>
    <mergeCell ref="N7:N8"/>
    <mergeCell ref="O7:P7"/>
    <mergeCell ref="W7:W8"/>
    <mergeCell ref="T7:T8"/>
    <mergeCell ref="U7:V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191"/>
  <sheetViews>
    <sheetView zoomScalePageLayoutView="0" workbookViewId="0" topLeftCell="A136">
      <selection activeCell="W10" sqref="W10"/>
    </sheetView>
  </sheetViews>
  <sheetFormatPr defaultColWidth="9.140625" defaultRowHeight="12"/>
  <cols>
    <col min="1" max="2" width="10.28125" style="203" customWidth="1"/>
    <col min="3" max="3" width="4.8515625" style="203" customWidth="1"/>
    <col min="4" max="4" width="5.421875" style="203" customWidth="1"/>
    <col min="5" max="5" width="49.28125" style="204" customWidth="1"/>
    <col min="6" max="6" width="13.7109375" style="204" customWidth="1"/>
    <col min="7" max="7" width="15.140625" style="204" customWidth="1"/>
    <col min="8" max="8" width="14.28125" style="204" customWidth="1"/>
    <col min="9" max="9" width="13.421875" style="204" customWidth="1"/>
    <col min="10" max="10" width="14.28125" style="204" customWidth="1"/>
    <col min="11" max="11" width="15.421875" style="204" customWidth="1"/>
    <col min="12" max="12" width="15.421875" style="123" customWidth="1"/>
    <col min="13" max="13" width="16.140625" style="123" customWidth="1"/>
    <col min="14" max="14" width="15.28125" style="123" customWidth="1"/>
    <col min="15" max="16" width="12.28125" style="123" customWidth="1"/>
    <col min="17" max="17" width="11.421875" style="123" customWidth="1"/>
    <col min="18" max="18" width="17.421875" style="123" customWidth="1"/>
    <col min="19" max="20" width="14.28125" style="123" customWidth="1"/>
    <col min="21" max="21" width="15.421875" style="123" customWidth="1"/>
    <col min="22" max="23" width="14.421875" style="123" customWidth="1"/>
    <col min="24" max="24" width="22.8515625" style="124" customWidth="1"/>
    <col min="25" max="16384" width="9.140625" style="120" customWidth="1"/>
  </cols>
  <sheetData>
    <row r="2" spans="1:256" ht="23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98"/>
      <c r="L2" s="124"/>
      <c r="M2" s="124"/>
      <c r="N2" s="121"/>
      <c r="O2" s="121"/>
      <c r="P2" s="121"/>
      <c r="Q2" s="121"/>
      <c r="R2" s="124"/>
      <c r="S2" s="124"/>
      <c r="T2" s="121"/>
      <c r="U2" s="124"/>
      <c r="V2" s="124"/>
      <c r="W2" s="235" t="s">
        <v>697</v>
      </c>
      <c r="X2" s="235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  <c r="FD2" s="124"/>
      <c r="FE2" s="124"/>
      <c r="FF2" s="124"/>
      <c r="FG2" s="124"/>
      <c r="FH2" s="124"/>
      <c r="FI2" s="124"/>
      <c r="FJ2" s="124"/>
      <c r="FK2" s="124"/>
      <c r="FL2" s="124"/>
      <c r="FM2" s="124"/>
      <c r="FN2" s="124"/>
      <c r="FO2" s="124"/>
      <c r="FP2" s="124"/>
      <c r="FQ2" s="124"/>
      <c r="FR2" s="124"/>
      <c r="FS2" s="124"/>
      <c r="FT2" s="124"/>
      <c r="FU2" s="124"/>
      <c r="FV2" s="124"/>
      <c r="FW2" s="124"/>
      <c r="FX2" s="124"/>
      <c r="FY2" s="124"/>
      <c r="FZ2" s="124"/>
      <c r="GA2" s="124"/>
      <c r="GB2" s="124"/>
      <c r="GC2" s="124"/>
      <c r="GD2" s="124"/>
      <c r="GE2" s="124"/>
      <c r="GF2" s="124"/>
      <c r="GG2" s="124"/>
      <c r="GH2" s="124"/>
      <c r="GI2" s="124"/>
      <c r="GJ2" s="124"/>
      <c r="GK2" s="124"/>
      <c r="GL2" s="124"/>
      <c r="GM2" s="124"/>
      <c r="GN2" s="124"/>
      <c r="GO2" s="124"/>
      <c r="GP2" s="124"/>
      <c r="GQ2" s="124"/>
      <c r="GR2" s="124"/>
      <c r="GS2" s="124"/>
      <c r="GT2" s="124"/>
      <c r="GU2" s="124"/>
      <c r="GV2" s="124"/>
      <c r="GW2" s="124"/>
      <c r="GX2" s="124"/>
      <c r="GY2" s="124"/>
      <c r="GZ2" s="124"/>
      <c r="HA2" s="124"/>
      <c r="HB2" s="124"/>
      <c r="HC2" s="124"/>
      <c r="HD2" s="124"/>
      <c r="HE2" s="124"/>
      <c r="HF2" s="124"/>
      <c r="HG2" s="124"/>
      <c r="HH2" s="124"/>
      <c r="HI2" s="124"/>
      <c r="HJ2" s="124"/>
      <c r="HK2" s="124"/>
      <c r="HL2" s="124"/>
      <c r="HM2" s="124"/>
      <c r="HN2" s="124"/>
      <c r="HO2" s="124"/>
      <c r="HP2" s="124"/>
      <c r="HQ2" s="124"/>
      <c r="HR2" s="124"/>
      <c r="HS2" s="124"/>
      <c r="HT2" s="124"/>
      <c r="HU2" s="124"/>
      <c r="HV2" s="124"/>
      <c r="HW2" s="124"/>
      <c r="HX2" s="124"/>
      <c r="HY2" s="124"/>
      <c r="HZ2" s="124"/>
      <c r="IA2" s="124"/>
      <c r="IB2" s="124"/>
      <c r="IC2" s="124"/>
      <c r="ID2" s="124"/>
      <c r="IE2" s="124"/>
      <c r="IF2" s="124"/>
      <c r="IG2" s="124"/>
      <c r="IH2" s="124"/>
      <c r="II2" s="124"/>
      <c r="IJ2" s="124"/>
      <c r="IK2" s="124"/>
      <c r="IL2" s="124"/>
      <c r="IM2" s="124"/>
      <c r="IN2" s="124"/>
      <c r="IO2" s="124"/>
      <c r="IP2" s="124"/>
      <c r="IQ2" s="124"/>
      <c r="IR2" s="124"/>
      <c r="IS2" s="124"/>
      <c r="IT2" s="124"/>
      <c r="IU2" s="124"/>
      <c r="IV2" s="124"/>
    </row>
    <row r="3" spans="1:256" ht="12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  <c r="IL3" s="124"/>
      <c r="IM3" s="124"/>
      <c r="IN3" s="124"/>
      <c r="IO3" s="124"/>
      <c r="IP3" s="124"/>
      <c r="IQ3" s="124"/>
      <c r="IR3" s="124"/>
      <c r="IS3" s="124"/>
      <c r="IT3" s="124"/>
      <c r="IU3" s="124"/>
      <c r="IV3" s="124"/>
    </row>
    <row r="4" spans="1:256" ht="43.5" customHeight="1">
      <c r="A4" s="236" t="s">
        <v>814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4"/>
      <c r="FM4" s="124"/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4"/>
      <c r="GW4" s="124"/>
      <c r="GX4" s="124"/>
      <c r="GY4" s="124"/>
      <c r="GZ4" s="124"/>
      <c r="HA4" s="124"/>
      <c r="HB4" s="124"/>
      <c r="HC4" s="124"/>
      <c r="HD4" s="124"/>
      <c r="HE4" s="124"/>
      <c r="HF4" s="124"/>
      <c r="HG4" s="124"/>
      <c r="HH4" s="124"/>
      <c r="HI4" s="124"/>
      <c r="HJ4" s="124"/>
      <c r="HK4" s="124"/>
      <c r="HL4" s="124"/>
      <c r="HM4" s="124"/>
      <c r="HN4" s="124"/>
      <c r="HO4" s="124"/>
      <c r="HP4" s="124"/>
      <c r="HQ4" s="124"/>
      <c r="HR4" s="124"/>
      <c r="HS4" s="124"/>
      <c r="HT4" s="124"/>
      <c r="HU4" s="124"/>
      <c r="HV4" s="124"/>
      <c r="HW4" s="124"/>
      <c r="HX4" s="124"/>
      <c r="HY4" s="124"/>
      <c r="HZ4" s="124"/>
      <c r="IA4" s="124"/>
      <c r="IB4" s="124"/>
      <c r="IC4" s="124"/>
      <c r="ID4" s="124"/>
      <c r="IE4" s="124"/>
      <c r="IF4" s="124"/>
      <c r="IG4" s="124"/>
      <c r="IH4" s="124"/>
      <c r="II4" s="124"/>
      <c r="IJ4" s="124"/>
      <c r="IK4" s="124"/>
      <c r="IL4" s="124"/>
      <c r="IM4" s="124"/>
      <c r="IN4" s="124"/>
      <c r="IO4" s="124"/>
      <c r="IP4" s="124"/>
      <c r="IQ4" s="124"/>
      <c r="IR4" s="124"/>
      <c r="IS4" s="124"/>
      <c r="IT4" s="124"/>
      <c r="IU4" s="124"/>
      <c r="IV4" s="124"/>
    </row>
    <row r="5" spans="1:256" ht="20.25" customHeight="1" thickBo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60" t="s">
        <v>0</v>
      </c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24"/>
      <c r="CO5" s="124"/>
      <c r="CP5" s="124"/>
      <c r="CQ5" s="124"/>
      <c r="CR5" s="124"/>
      <c r="CS5" s="124"/>
      <c r="CT5" s="124"/>
      <c r="CU5" s="124"/>
      <c r="CV5" s="124"/>
      <c r="CW5" s="124"/>
      <c r="CX5" s="124"/>
      <c r="CY5" s="124"/>
      <c r="CZ5" s="124"/>
      <c r="DA5" s="124"/>
      <c r="DB5" s="124"/>
      <c r="DC5" s="124"/>
      <c r="DD5" s="124"/>
      <c r="DE5" s="124"/>
      <c r="DF5" s="124"/>
      <c r="DG5" s="124"/>
      <c r="DH5" s="124"/>
      <c r="DI5" s="124"/>
      <c r="DJ5" s="124"/>
      <c r="DK5" s="124"/>
      <c r="DL5" s="124"/>
      <c r="DM5" s="124"/>
      <c r="DN5" s="124"/>
      <c r="DO5" s="124"/>
      <c r="DP5" s="124"/>
      <c r="DQ5" s="124"/>
      <c r="DR5" s="124"/>
      <c r="DS5" s="124"/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4"/>
      <c r="EF5" s="124"/>
      <c r="EG5" s="124"/>
      <c r="EH5" s="124"/>
      <c r="EI5" s="124"/>
      <c r="EJ5" s="124"/>
      <c r="EK5" s="124"/>
      <c r="EL5" s="124"/>
      <c r="EM5" s="124"/>
      <c r="EN5" s="124"/>
      <c r="EO5" s="124"/>
      <c r="EP5" s="124"/>
      <c r="EQ5" s="124"/>
      <c r="ER5" s="124"/>
      <c r="ES5" s="124"/>
      <c r="ET5" s="124"/>
      <c r="EU5" s="124"/>
      <c r="EV5" s="124"/>
      <c r="EW5" s="124"/>
      <c r="EX5" s="124"/>
      <c r="EY5" s="124"/>
      <c r="EZ5" s="124"/>
      <c r="FA5" s="124"/>
      <c r="FB5" s="124"/>
      <c r="FC5" s="124"/>
      <c r="FD5" s="124"/>
      <c r="FE5" s="124"/>
      <c r="FF5" s="124"/>
      <c r="FG5" s="124"/>
      <c r="FH5" s="124"/>
      <c r="FI5" s="124"/>
      <c r="FJ5" s="124"/>
      <c r="FK5" s="124"/>
      <c r="FL5" s="124"/>
      <c r="FM5" s="124"/>
      <c r="FN5" s="124"/>
      <c r="FO5" s="124"/>
      <c r="FP5" s="124"/>
      <c r="FQ5" s="124"/>
      <c r="FR5" s="124"/>
      <c r="FS5" s="124"/>
      <c r="FT5" s="124"/>
      <c r="FU5" s="124"/>
      <c r="FV5" s="124"/>
      <c r="FW5" s="124"/>
      <c r="FX5" s="124"/>
      <c r="FY5" s="124"/>
      <c r="FZ5" s="124"/>
      <c r="GA5" s="124"/>
      <c r="GB5" s="124"/>
      <c r="GC5" s="124"/>
      <c r="GD5" s="124"/>
      <c r="GE5" s="124"/>
      <c r="GF5" s="124"/>
      <c r="GG5" s="124"/>
      <c r="GH5" s="124"/>
      <c r="GI5" s="124"/>
      <c r="GJ5" s="124"/>
      <c r="GK5" s="124"/>
      <c r="GL5" s="124"/>
      <c r="GM5" s="124"/>
      <c r="GN5" s="124"/>
      <c r="GO5" s="124"/>
      <c r="GP5" s="124"/>
      <c r="GQ5" s="124"/>
      <c r="GR5" s="124"/>
      <c r="GS5" s="124"/>
      <c r="GT5" s="124"/>
      <c r="GU5" s="124"/>
      <c r="GV5" s="124"/>
      <c r="GW5" s="124"/>
      <c r="GX5" s="124"/>
      <c r="GY5" s="124"/>
      <c r="GZ5" s="124"/>
      <c r="HA5" s="124"/>
      <c r="HB5" s="124"/>
      <c r="HC5" s="124"/>
      <c r="HD5" s="124"/>
      <c r="HE5" s="124"/>
      <c r="HF5" s="124"/>
      <c r="HG5" s="124"/>
      <c r="HH5" s="124"/>
      <c r="HI5" s="124"/>
      <c r="HJ5" s="124"/>
      <c r="HK5" s="124"/>
      <c r="HL5" s="124"/>
      <c r="HM5" s="124"/>
      <c r="HN5" s="124"/>
      <c r="HO5" s="124"/>
      <c r="HP5" s="124"/>
      <c r="HQ5" s="124"/>
      <c r="HR5" s="124"/>
      <c r="HS5" s="124"/>
      <c r="HT5" s="124"/>
      <c r="HU5" s="124"/>
      <c r="HV5" s="124"/>
      <c r="HW5" s="124"/>
      <c r="HX5" s="124"/>
      <c r="HY5" s="124"/>
      <c r="HZ5" s="124"/>
      <c r="IA5" s="124"/>
      <c r="IB5" s="124"/>
      <c r="IC5" s="124"/>
      <c r="ID5" s="124"/>
      <c r="IE5" s="124"/>
      <c r="IF5" s="124"/>
      <c r="IG5" s="124"/>
      <c r="IH5" s="124"/>
      <c r="II5" s="124"/>
      <c r="IJ5" s="124"/>
      <c r="IK5" s="124"/>
      <c r="IL5" s="124"/>
      <c r="IM5" s="124"/>
      <c r="IN5" s="124"/>
      <c r="IO5" s="124"/>
      <c r="IP5" s="124"/>
      <c r="IQ5" s="124"/>
      <c r="IR5" s="124"/>
      <c r="IS5" s="124"/>
      <c r="IT5" s="124"/>
      <c r="IU5" s="124"/>
      <c r="IV5" s="124"/>
    </row>
    <row r="6" spans="1:256" ht="19.5" customHeight="1">
      <c r="A6" s="233" t="s">
        <v>1</v>
      </c>
      <c r="B6" s="227" t="s">
        <v>190</v>
      </c>
      <c r="C6" s="227" t="s">
        <v>191</v>
      </c>
      <c r="D6" s="227" t="s">
        <v>192</v>
      </c>
      <c r="E6" s="228" t="s">
        <v>193</v>
      </c>
      <c r="F6" s="216" t="s">
        <v>703</v>
      </c>
      <c r="G6" s="216"/>
      <c r="H6" s="216"/>
      <c r="I6" s="216" t="s">
        <v>704</v>
      </c>
      <c r="J6" s="216"/>
      <c r="K6" s="216"/>
      <c r="L6" s="216" t="s">
        <v>184</v>
      </c>
      <c r="M6" s="216"/>
      <c r="N6" s="216"/>
      <c r="O6" s="223" t="s">
        <v>705</v>
      </c>
      <c r="P6" s="224"/>
      <c r="Q6" s="225"/>
      <c r="R6" s="216" t="s">
        <v>185</v>
      </c>
      <c r="S6" s="216"/>
      <c r="T6" s="216"/>
      <c r="U6" s="216" t="s">
        <v>186</v>
      </c>
      <c r="V6" s="216"/>
      <c r="W6" s="232"/>
      <c r="X6" s="105" t="s">
        <v>706</v>
      </c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/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/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</row>
    <row r="7" spans="1:256" ht="18" customHeight="1">
      <c r="A7" s="234"/>
      <c r="B7" s="215"/>
      <c r="C7" s="215"/>
      <c r="D7" s="215"/>
      <c r="E7" s="229"/>
      <c r="F7" s="215" t="s">
        <v>4</v>
      </c>
      <c r="G7" s="215" t="s">
        <v>5</v>
      </c>
      <c r="H7" s="215"/>
      <c r="I7" s="215" t="s">
        <v>4</v>
      </c>
      <c r="J7" s="215" t="s">
        <v>5</v>
      </c>
      <c r="K7" s="215"/>
      <c r="L7" s="215" t="s">
        <v>4</v>
      </c>
      <c r="M7" s="215" t="s">
        <v>5</v>
      </c>
      <c r="N7" s="215"/>
      <c r="O7" s="215" t="s">
        <v>4</v>
      </c>
      <c r="P7" s="215" t="s">
        <v>5</v>
      </c>
      <c r="Q7" s="215"/>
      <c r="R7" s="215" t="s">
        <v>4</v>
      </c>
      <c r="S7" s="215" t="s">
        <v>5</v>
      </c>
      <c r="T7" s="215"/>
      <c r="U7" s="215" t="s">
        <v>4</v>
      </c>
      <c r="V7" s="215" t="s">
        <v>5</v>
      </c>
      <c r="W7" s="226"/>
      <c r="X7" s="217" t="s">
        <v>707</v>
      </c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4"/>
      <c r="DE7" s="124"/>
      <c r="DF7" s="124"/>
      <c r="DG7" s="124"/>
      <c r="DH7" s="124"/>
      <c r="DI7" s="124"/>
      <c r="DJ7" s="124"/>
      <c r="DK7" s="124"/>
      <c r="DL7" s="124"/>
      <c r="DM7" s="124"/>
      <c r="DN7" s="124"/>
      <c r="DO7" s="124"/>
      <c r="DP7" s="124"/>
      <c r="DQ7" s="124"/>
      <c r="DR7" s="124"/>
      <c r="DS7" s="124"/>
      <c r="DT7" s="124"/>
      <c r="DU7" s="124"/>
      <c r="DV7" s="124"/>
      <c r="DW7" s="124"/>
      <c r="DX7" s="124"/>
      <c r="DY7" s="124"/>
      <c r="DZ7" s="124"/>
      <c r="EA7" s="124"/>
      <c r="EB7" s="124"/>
      <c r="EC7" s="124"/>
      <c r="ED7" s="124"/>
      <c r="EE7" s="124"/>
      <c r="EF7" s="124"/>
      <c r="EG7" s="124"/>
      <c r="EH7" s="124"/>
      <c r="EI7" s="124"/>
      <c r="EJ7" s="124"/>
      <c r="EK7" s="124"/>
      <c r="EL7" s="124"/>
      <c r="EM7" s="124"/>
      <c r="EN7" s="124"/>
      <c r="EO7" s="124"/>
      <c r="EP7" s="124"/>
      <c r="EQ7" s="124"/>
      <c r="ER7" s="124"/>
      <c r="ES7" s="124"/>
      <c r="ET7" s="124"/>
      <c r="EU7" s="124"/>
      <c r="EV7" s="124"/>
      <c r="EW7" s="124"/>
      <c r="EX7" s="124"/>
      <c r="EY7" s="124"/>
      <c r="EZ7" s="124"/>
      <c r="FA7" s="124"/>
      <c r="FB7" s="124"/>
      <c r="FC7" s="124"/>
      <c r="FD7" s="124"/>
      <c r="FE7" s="124"/>
      <c r="FF7" s="124"/>
      <c r="FG7" s="124"/>
      <c r="FH7" s="124"/>
      <c r="FI7" s="124"/>
      <c r="FJ7" s="124"/>
      <c r="FK7" s="124"/>
      <c r="FL7" s="124"/>
      <c r="FM7" s="124"/>
      <c r="FN7" s="124"/>
      <c r="FO7" s="124"/>
      <c r="FP7" s="124"/>
      <c r="FQ7" s="124"/>
      <c r="FR7" s="124"/>
      <c r="FS7" s="124"/>
      <c r="FT7" s="124"/>
      <c r="FU7" s="124"/>
      <c r="FV7" s="124"/>
      <c r="FW7" s="124"/>
      <c r="FX7" s="124"/>
      <c r="FY7" s="124"/>
      <c r="FZ7" s="124"/>
      <c r="GA7" s="124"/>
      <c r="GB7" s="124"/>
      <c r="GC7" s="124"/>
      <c r="GD7" s="124"/>
      <c r="GE7" s="124"/>
      <c r="GF7" s="124"/>
      <c r="GG7" s="124"/>
      <c r="GH7" s="124"/>
      <c r="GI7" s="124"/>
      <c r="GJ7" s="124"/>
      <c r="GK7" s="124"/>
      <c r="GL7" s="124"/>
      <c r="GM7" s="124"/>
      <c r="GN7" s="124"/>
      <c r="GO7" s="124"/>
      <c r="GP7" s="124"/>
      <c r="GQ7" s="124"/>
      <c r="GR7" s="124"/>
      <c r="GS7" s="124"/>
      <c r="GT7" s="124"/>
      <c r="GU7" s="124"/>
      <c r="GV7" s="124"/>
      <c r="GW7" s="124"/>
      <c r="GX7" s="124"/>
      <c r="GY7" s="124"/>
      <c r="GZ7" s="124"/>
      <c r="HA7" s="124"/>
      <c r="HB7" s="124"/>
      <c r="HC7" s="124"/>
      <c r="HD7" s="124"/>
      <c r="HE7" s="124"/>
      <c r="HF7" s="124"/>
      <c r="HG7" s="124"/>
      <c r="HH7" s="124"/>
      <c r="HI7" s="124"/>
      <c r="HJ7" s="124"/>
      <c r="HK7" s="124"/>
      <c r="HL7" s="124"/>
      <c r="HM7" s="124"/>
      <c r="HN7" s="124"/>
      <c r="HO7" s="124"/>
      <c r="HP7" s="124"/>
      <c r="HQ7" s="124"/>
      <c r="HR7" s="124"/>
      <c r="HS7" s="124"/>
      <c r="HT7" s="124"/>
      <c r="HU7" s="124"/>
      <c r="HV7" s="124"/>
      <c r="HW7" s="124"/>
      <c r="HX7" s="124"/>
      <c r="HY7" s="124"/>
      <c r="HZ7" s="124"/>
      <c r="IA7" s="124"/>
      <c r="IB7" s="124"/>
      <c r="IC7" s="124"/>
      <c r="ID7" s="124"/>
      <c r="IE7" s="124"/>
      <c r="IF7" s="124"/>
      <c r="IG7" s="124"/>
      <c r="IH7" s="124"/>
      <c r="II7" s="124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  <c r="IU7" s="124"/>
      <c r="IV7" s="124"/>
    </row>
    <row r="8" spans="1:256" ht="42.75" customHeight="1">
      <c r="A8" s="234"/>
      <c r="B8" s="215"/>
      <c r="C8" s="215"/>
      <c r="D8" s="215"/>
      <c r="E8" s="229"/>
      <c r="F8" s="215"/>
      <c r="G8" s="63" t="s">
        <v>6</v>
      </c>
      <c r="H8" s="63" t="s">
        <v>7</v>
      </c>
      <c r="I8" s="215"/>
      <c r="J8" s="63" t="s">
        <v>6</v>
      </c>
      <c r="K8" s="63" t="s">
        <v>7</v>
      </c>
      <c r="L8" s="215"/>
      <c r="M8" s="63" t="s">
        <v>6</v>
      </c>
      <c r="N8" s="63" t="s">
        <v>7</v>
      </c>
      <c r="O8" s="215"/>
      <c r="P8" s="63" t="s">
        <v>6</v>
      </c>
      <c r="Q8" s="63" t="s">
        <v>7</v>
      </c>
      <c r="R8" s="215"/>
      <c r="S8" s="63" t="s">
        <v>6</v>
      </c>
      <c r="T8" s="63" t="s">
        <v>7</v>
      </c>
      <c r="U8" s="215"/>
      <c r="V8" s="63" t="s">
        <v>6</v>
      </c>
      <c r="W8" s="65" t="s">
        <v>7</v>
      </c>
      <c r="X8" s="217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</row>
    <row r="9" spans="1:24" s="200" customFormat="1" ht="20.25" customHeight="1">
      <c r="A9" s="62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11</v>
      </c>
      <c r="L9" s="38">
        <v>12</v>
      </c>
      <c r="M9" s="38">
        <v>13</v>
      </c>
      <c r="N9" s="38">
        <v>14</v>
      </c>
      <c r="O9" s="38">
        <v>15</v>
      </c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38">
        <v>22</v>
      </c>
      <c r="W9" s="64">
        <v>23</v>
      </c>
      <c r="X9" s="106">
        <v>24</v>
      </c>
    </row>
    <row r="10" spans="1:256" s="130" customFormat="1" ht="21.75" customHeight="1">
      <c r="A10" s="62" t="s">
        <v>10</v>
      </c>
      <c r="B10" s="38" t="s">
        <v>10</v>
      </c>
      <c r="C10" s="38" t="s">
        <v>10</v>
      </c>
      <c r="D10" s="38" t="s">
        <v>10</v>
      </c>
      <c r="E10" s="118" t="s">
        <v>194</v>
      </c>
      <c r="F10" s="72">
        <v>4069795.5</v>
      </c>
      <c r="G10" s="72">
        <v>3024287.6</v>
      </c>
      <c r="H10" s="72">
        <v>1045507.9</v>
      </c>
      <c r="I10" s="72">
        <f>J10+K10</f>
        <v>5566720.898</v>
      </c>
      <c r="J10" s="72">
        <f>J11+J26+J34+J55+J69+J83+J91+J114+J130+J144</f>
        <v>2907461.93</v>
      </c>
      <c r="K10" s="72">
        <f>K11+K26+K34+K55+K69+K83+K91+K114+K130+K144</f>
        <v>2659258.968</v>
      </c>
      <c r="L10" s="128">
        <f>M10+N10</f>
        <v>9005196.5</v>
      </c>
      <c r="M10" s="128">
        <v>5010025.3</v>
      </c>
      <c r="N10" s="128">
        <v>3995171.2</v>
      </c>
      <c r="O10" s="42">
        <f>Q10+P10</f>
        <v>3438475.602</v>
      </c>
      <c r="P10" s="42">
        <f>M10-J10</f>
        <v>2102563.3699999996</v>
      </c>
      <c r="Q10" s="42">
        <f>N10-K10</f>
        <v>1335912.2320000003</v>
      </c>
      <c r="R10" s="42">
        <f>S10+T10</f>
        <v>10542846.84</v>
      </c>
      <c r="S10" s="128">
        <v>5748641.4</v>
      </c>
      <c r="T10" s="128">
        <f>N10*20/100+N10</f>
        <v>4794205.44</v>
      </c>
      <c r="U10" s="42">
        <f>V10+W10</f>
        <v>12354574.3</v>
      </c>
      <c r="V10" s="128">
        <v>6601527.8</v>
      </c>
      <c r="W10" s="128">
        <v>5753046.5</v>
      </c>
      <c r="X10" s="129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  <c r="FI10" s="200"/>
      <c r="FJ10" s="200"/>
      <c r="FK10" s="200"/>
      <c r="FL10" s="200"/>
      <c r="FM10" s="200"/>
      <c r="FN10" s="200"/>
      <c r="FO10" s="200"/>
      <c r="FP10" s="200"/>
      <c r="FQ10" s="200"/>
      <c r="FR10" s="200"/>
      <c r="FS10" s="200"/>
      <c r="FT10" s="200"/>
      <c r="FU10" s="200"/>
      <c r="FV10" s="200"/>
      <c r="FW10" s="200"/>
      <c r="FX10" s="200"/>
      <c r="FY10" s="200"/>
      <c r="FZ10" s="200"/>
      <c r="GA10" s="200"/>
      <c r="GB10" s="200"/>
      <c r="GC10" s="200"/>
      <c r="GD10" s="200"/>
      <c r="GE10" s="200"/>
      <c r="GF10" s="200"/>
      <c r="GG10" s="200"/>
      <c r="GH10" s="200"/>
      <c r="GI10" s="200"/>
      <c r="GJ10" s="200"/>
      <c r="GK10" s="200"/>
      <c r="GL10" s="200"/>
      <c r="GM10" s="200"/>
      <c r="GN10" s="200"/>
      <c r="GO10" s="200"/>
      <c r="GP10" s="200"/>
      <c r="GQ10" s="200"/>
      <c r="GR10" s="200"/>
      <c r="GS10" s="200"/>
      <c r="GT10" s="200"/>
      <c r="GU10" s="200"/>
      <c r="GV10" s="200"/>
      <c r="GW10" s="200"/>
      <c r="GX10" s="200"/>
      <c r="GY10" s="200"/>
      <c r="GZ10" s="200"/>
      <c r="HA10" s="200"/>
      <c r="HB10" s="200"/>
      <c r="HC10" s="200"/>
      <c r="HD10" s="200"/>
      <c r="HE10" s="200"/>
      <c r="HF10" s="200"/>
      <c r="HG10" s="200"/>
      <c r="HH10" s="200"/>
      <c r="HI10" s="200"/>
      <c r="HJ10" s="200"/>
      <c r="HK10" s="200"/>
      <c r="HL10" s="200"/>
      <c r="HM10" s="200"/>
      <c r="HN10" s="200"/>
      <c r="HO10" s="200"/>
      <c r="HP10" s="200"/>
      <c r="HQ10" s="200"/>
      <c r="HR10" s="200"/>
      <c r="HS10" s="200"/>
      <c r="HT10" s="200"/>
      <c r="HU10" s="200"/>
      <c r="HV10" s="200"/>
      <c r="HW10" s="200"/>
      <c r="HX10" s="200"/>
      <c r="HY10" s="200"/>
      <c r="HZ10" s="200"/>
      <c r="IA10" s="200"/>
      <c r="IB10" s="200"/>
      <c r="IC10" s="200"/>
      <c r="ID10" s="200"/>
      <c r="IE10" s="200"/>
      <c r="IF10" s="200"/>
      <c r="IG10" s="200"/>
      <c r="IH10" s="200"/>
      <c r="II10" s="200"/>
      <c r="IJ10" s="200"/>
      <c r="IK10" s="200"/>
      <c r="IL10" s="200"/>
      <c r="IM10" s="200"/>
      <c r="IN10" s="200"/>
      <c r="IO10" s="200"/>
      <c r="IP10" s="200"/>
      <c r="IQ10" s="200"/>
      <c r="IR10" s="200"/>
      <c r="IS10" s="200"/>
      <c r="IT10" s="200"/>
      <c r="IU10" s="200"/>
      <c r="IV10" s="200"/>
    </row>
    <row r="11" spans="1:256" s="130" customFormat="1" ht="18.75" customHeight="1">
      <c r="A11" s="62" t="s">
        <v>195</v>
      </c>
      <c r="B11" s="38" t="s">
        <v>196</v>
      </c>
      <c r="C11" s="38" t="s">
        <v>197</v>
      </c>
      <c r="D11" s="38" t="s">
        <v>197</v>
      </c>
      <c r="E11" s="118" t="s">
        <v>198</v>
      </c>
      <c r="F11" s="72">
        <v>1242204.5</v>
      </c>
      <c r="G11" s="72">
        <v>1144288.8</v>
      </c>
      <c r="H11" s="72">
        <v>97915.7</v>
      </c>
      <c r="I11" s="72">
        <f>J11+K11</f>
        <v>1233891.8699999999</v>
      </c>
      <c r="J11" s="42">
        <f>J13+J17+J20+J23</f>
        <v>1119117.7</v>
      </c>
      <c r="K11" s="42">
        <f>K13+K17+K20+K23</f>
        <v>114774.17</v>
      </c>
      <c r="L11" s="42">
        <f>N11+M11</f>
        <v>1827514.4000000001</v>
      </c>
      <c r="M11" s="42">
        <f>M13+M17+M20+M23</f>
        <v>1639254.4000000001</v>
      </c>
      <c r="N11" s="42">
        <f>N13+N17+N20+N23</f>
        <v>188260</v>
      </c>
      <c r="O11" s="42">
        <f>L11-I11</f>
        <v>593622.5300000003</v>
      </c>
      <c r="P11" s="42">
        <f aca="true" t="shared" si="0" ref="P11:Q74">M11-J11</f>
        <v>520136.7000000002</v>
      </c>
      <c r="Q11" s="42">
        <f t="shared" si="0"/>
        <v>73485.83</v>
      </c>
      <c r="R11" s="192">
        <f>T11+S11</f>
        <v>2090032.96</v>
      </c>
      <c r="S11" s="42">
        <f>S13+S17+S20+S23</f>
        <v>1864120.96</v>
      </c>
      <c r="T11" s="128">
        <f aca="true" t="shared" si="1" ref="T11:T74">N11*20/100+N11</f>
        <v>225912</v>
      </c>
      <c r="U11" s="42">
        <f aca="true" t="shared" si="2" ref="U11:U74">V11+W11</f>
        <v>2414833.5039999997</v>
      </c>
      <c r="V11" s="42">
        <f>S11*15/100+S11</f>
        <v>2143739.104</v>
      </c>
      <c r="W11" s="79">
        <f>T11*20/100+T11</f>
        <v>271094.4</v>
      </c>
      <c r="X11" s="136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  <c r="FI11" s="200"/>
      <c r="FJ11" s="200"/>
      <c r="FK11" s="200"/>
      <c r="FL11" s="200"/>
      <c r="FM11" s="200"/>
      <c r="FN11" s="200"/>
      <c r="FO11" s="200"/>
      <c r="FP11" s="200"/>
      <c r="FQ11" s="200"/>
      <c r="FR11" s="200"/>
      <c r="FS11" s="200"/>
      <c r="FT11" s="200"/>
      <c r="FU11" s="200"/>
      <c r="FV11" s="200"/>
      <c r="FW11" s="200"/>
      <c r="FX11" s="200"/>
      <c r="FY11" s="200"/>
      <c r="FZ11" s="200"/>
      <c r="GA11" s="200"/>
      <c r="GB11" s="200"/>
      <c r="GC11" s="200"/>
      <c r="GD11" s="200"/>
      <c r="GE11" s="200"/>
      <c r="GF11" s="200"/>
      <c r="GG11" s="200"/>
      <c r="GH11" s="200"/>
      <c r="GI11" s="200"/>
      <c r="GJ11" s="200"/>
      <c r="GK11" s="200"/>
      <c r="GL11" s="200"/>
      <c r="GM11" s="200"/>
      <c r="GN11" s="200"/>
      <c r="GO11" s="200"/>
      <c r="GP11" s="200"/>
      <c r="GQ11" s="200"/>
      <c r="GR11" s="200"/>
      <c r="GS11" s="200"/>
      <c r="GT11" s="200"/>
      <c r="GU11" s="200"/>
      <c r="GV11" s="200"/>
      <c r="GW11" s="200"/>
      <c r="GX11" s="200"/>
      <c r="GY11" s="200"/>
      <c r="GZ11" s="200"/>
      <c r="HA11" s="200"/>
      <c r="HB11" s="200"/>
      <c r="HC11" s="200"/>
      <c r="HD11" s="200"/>
      <c r="HE11" s="200"/>
      <c r="HF11" s="200"/>
      <c r="HG11" s="200"/>
      <c r="HH11" s="200"/>
      <c r="HI11" s="200"/>
      <c r="HJ11" s="200"/>
      <c r="HK11" s="200"/>
      <c r="HL11" s="200"/>
      <c r="HM11" s="200"/>
      <c r="HN11" s="200"/>
      <c r="HO11" s="200"/>
      <c r="HP11" s="200"/>
      <c r="HQ11" s="200"/>
      <c r="HR11" s="200"/>
      <c r="HS11" s="200"/>
      <c r="HT11" s="200"/>
      <c r="HU11" s="200"/>
      <c r="HV11" s="200"/>
      <c r="HW11" s="200"/>
      <c r="HX11" s="200"/>
      <c r="HY11" s="200"/>
      <c r="HZ11" s="200"/>
      <c r="IA11" s="200"/>
      <c r="IB11" s="200"/>
      <c r="IC11" s="200"/>
      <c r="ID11" s="200"/>
      <c r="IE11" s="200"/>
      <c r="IF11" s="200"/>
      <c r="IG11" s="200"/>
      <c r="IH11" s="200"/>
      <c r="II11" s="200"/>
      <c r="IJ11" s="200"/>
      <c r="IK11" s="200"/>
      <c r="IL11" s="200"/>
      <c r="IM11" s="200"/>
      <c r="IN11" s="200"/>
      <c r="IO11" s="200"/>
      <c r="IP11" s="200"/>
      <c r="IQ11" s="200"/>
      <c r="IR11" s="200"/>
      <c r="IS11" s="200"/>
      <c r="IT11" s="200"/>
      <c r="IU11" s="200"/>
      <c r="IV11" s="200"/>
    </row>
    <row r="12" spans="1:256" ht="12.75" customHeight="1">
      <c r="A12" s="126"/>
      <c r="B12" s="127"/>
      <c r="C12" s="127"/>
      <c r="D12" s="127"/>
      <c r="E12" s="74" t="s">
        <v>5</v>
      </c>
      <c r="F12" s="135"/>
      <c r="G12" s="135"/>
      <c r="H12" s="135"/>
      <c r="I12" s="135"/>
      <c r="J12" s="135"/>
      <c r="K12" s="135"/>
      <c r="L12" s="42">
        <f aca="true" t="shared" si="3" ref="L12:L75">N12+M12</f>
        <v>0</v>
      </c>
      <c r="M12" s="42"/>
      <c r="N12" s="42"/>
      <c r="O12" s="42">
        <f aca="true" t="shared" si="4" ref="O12:O74">Q12+P12</f>
        <v>0</v>
      </c>
      <c r="P12" s="42">
        <f t="shared" si="0"/>
        <v>0</v>
      </c>
      <c r="Q12" s="42">
        <f t="shared" si="0"/>
        <v>0</v>
      </c>
      <c r="R12" s="42">
        <f aca="true" t="shared" si="5" ref="R12:R44">T12+S12</f>
        <v>0</v>
      </c>
      <c r="S12" s="42"/>
      <c r="T12" s="128">
        <f t="shared" si="1"/>
        <v>0</v>
      </c>
      <c r="U12" s="42">
        <f t="shared" si="2"/>
        <v>0</v>
      </c>
      <c r="V12" s="42">
        <f aca="true" t="shared" si="6" ref="V12:V75">S12*15/100+S12</f>
        <v>0</v>
      </c>
      <c r="W12" s="79">
        <f aca="true" t="shared" si="7" ref="W12:W75">T12*20/100+T12</f>
        <v>0</v>
      </c>
      <c r="X12" s="12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  <c r="IV12" s="124"/>
    </row>
    <row r="13" spans="1:256" ht="45" customHeight="1">
      <c r="A13" s="126" t="s">
        <v>199</v>
      </c>
      <c r="B13" s="127" t="s">
        <v>196</v>
      </c>
      <c r="C13" s="127" t="s">
        <v>200</v>
      </c>
      <c r="D13" s="127" t="s">
        <v>197</v>
      </c>
      <c r="E13" s="195" t="s">
        <v>201</v>
      </c>
      <c r="F13" s="163" t="s">
        <v>718</v>
      </c>
      <c r="G13" s="163">
        <v>1112820.5</v>
      </c>
      <c r="H13" s="163">
        <v>92310.5</v>
      </c>
      <c r="I13" s="163">
        <v>1233891.888</v>
      </c>
      <c r="J13" s="163">
        <f>J15</f>
        <v>1102117.7</v>
      </c>
      <c r="K13" s="163">
        <f>K15</f>
        <v>114774.17</v>
      </c>
      <c r="L13" s="42">
        <f t="shared" si="3"/>
        <v>1797572.8</v>
      </c>
      <c r="M13" s="42">
        <f>M15</f>
        <v>1609312.8</v>
      </c>
      <c r="N13" s="42">
        <f>N15</f>
        <v>188260</v>
      </c>
      <c r="O13" s="42">
        <f t="shared" si="4"/>
        <v>580680.93</v>
      </c>
      <c r="P13" s="42">
        <f t="shared" si="0"/>
        <v>507195.1000000001</v>
      </c>
      <c r="Q13" s="42">
        <f t="shared" si="0"/>
        <v>73485.83</v>
      </c>
      <c r="R13" s="42">
        <f t="shared" si="5"/>
        <v>2056111.03</v>
      </c>
      <c r="S13" s="42">
        <f>S15</f>
        <v>1830199.03</v>
      </c>
      <c r="T13" s="128">
        <f t="shared" si="1"/>
        <v>225912</v>
      </c>
      <c r="U13" s="192">
        <f t="shared" si="2"/>
        <v>2375823.2845</v>
      </c>
      <c r="V13" s="42">
        <f t="shared" si="6"/>
        <v>2104728.8845</v>
      </c>
      <c r="W13" s="79">
        <f t="shared" si="7"/>
        <v>271094.4</v>
      </c>
      <c r="X13" s="136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</row>
    <row r="14" spans="1:256" ht="12.75" customHeight="1">
      <c r="A14" s="126"/>
      <c r="B14" s="127"/>
      <c r="C14" s="127"/>
      <c r="D14" s="127"/>
      <c r="E14" s="74" t="s">
        <v>202</v>
      </c>
      <c r="F14" s="135"/>
      <c r="G14" s="135"/>
      <c r="H14" s="135"/>
      <c r="I14" s="135"/>
      <c r="J14" s="135"/>
      <c r="K14" s="135"/>
      <c r="L14" s="42">
        <f t="shared" si="3"/>
        <v>0</v>
      </c>
      <c r="M14" s="49"/>
      <c r="N14" s="49"/>
      <c r="O14" s="42">
        <f t="shared" si="4"/>
        <v>0</v>
      </c>
      <c r="P14" s="42">
        <f t="shared" si="0"/>
        <v>0</v>
      </c>
      <c r="Q14" s="42">
        <f t="shared" si="0"/>
        <v>0</v>
      </c>
      <c r="R14" s="42">
        <f t="shared" si="5"/>
        <v>0</v>
      </c>
      <c r="S14" s="49"/>
      <c r="T14" s="128">
        <f t="shared" si="1"/>
        <v>0</v>
      </c>
      <c r="U14" s="42">
        <f t="shared" si="2"/>
        <v>0</v>
      </c>
      <c r="V14" s="42">
        <f t="shared" si="6"/>
        <v>0</v>
      </c>
      <c r="W14" s="79">
        <f t="shared" si="7"/>
        <v>0</v>
      </c>
      <c r="X14" s="129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  <c r="IV14" s="124"/>
    </row>
    <row r="15" spans="1:256" ht="22.5" customHeight="1">
      <c r="A15" s="126" t="s">
        <v>203</v>
      </c>
      <c r="B15" s="127" t="s">
        <v>196</v>
      </c>
      <c r="C15" s="127" t="s">
        <v>200</v>
      </c>
      <c r="D15" s="127" t="s">
        <v>200</v>
      </c>
      <c r="E15" s="88" t="s">
        <v>204</v>
      </c>
      <c r="F15" s="149" t="s">
        <v>718</v>
      </c>
      <c r="G15" s="149">
        <v>1112820.5</v>
      </c>
      <c r="H15" s="149">
        <v>92310.5</v>
      </c>
      <c r="I15" s="149">
        <v>1233891.888</v>
      </c>
      <c r="J15" s="149">
        <v>1102117.7</v>
      </c>
      <c r="K15" s="196">
        <v>114774.17</v>
      </c>
      <c r="L15" s="144">
        <f>L17+L55</f>
        <v>510815.6</v>
      </c>
      <c r="M15" s="167">
        <v>1609312.8</v>
      </c>
      <c r="N15" s="167">
        <v>188260</v>
      </c>
      <c r="O15" s="42">
        <f t="shared" si="4"/>
        <v>580680.93</v>
      </c>
      <c r="P15" s="42">
        <f t="shared" si="0"/>
        <v>507195.1000000001</v>
      </c>
      <c r="Q15" s="42">
        <f t="shared" si="0"/>
        <v>73485.83</v>
      </c>
      <c r="R15" s="42">
        <f t="shared" si="5"/>
        <v>2056111.03</v>
      </c>
      <c r="S15" s="191">
        <v>1830199.03</v>
      </c>
      <c r="T15" s="128">
        <f t="shared" si="1"/>
        <v>225912</v>
      </c>
      <c r="U15" s="42">
        <f t="shared" si="2"/>
        <v>2375823.2845</v>
      </c>
      <c r="V15" s="42">
        <f t="shared" si="6"/>
        <v>2104728.8845</v>
      </c>
      <c r="W15" s="79">
        <f t="shared" si="7"/>
        <v>271094.4</v>
      </c>
      <c r="X15" s="136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</row>
    <row r="16" spans="1:256" ht="12.75" customHeight="1">
      <c r="A16" s="126" t="s">
        <v>205</v>
      </c>
      <c r="B16" s="127" t="s">
        <v>196</v>
      </c>
      <c r="C16" s="127" t="s">
        <v>200</v>
      </c>
      <c r="D16" s="127" t="s">
        <v>206</v>
      </c>
      <c r="E16" s="88" t="s">
        <v>207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42">
        <f t="shared" si="3"/>
        <v>0</v>
      </c>
      <c r="M16" s="42">
        <v>0</v>
      </c>
      <c r="N16" s="42">
        <v>0</v>
      </c>
      <c r="O16" s="42">
        <f t="shared" si="4"/>
        <v>0</v>
      </c>
      <c r="P16" s="42">
        <f t="shared" si="0"/>
        <v>0</v>
      </c>
      <c r="Q16" s="42">
        <f t="shared" si="0"/>
        <v>0</v>
      </c>
      <c r="R16" s="42">
        <f t="shared" si="5"/>
        <v>0</v>
      </c>
      <c r="S16" s="42">
        <v>0</v>
      </c>
      <c r="T16" s="128">
        <f t="shared" si="1"/>
        <v>0</v>
      </c>
      <c r="U16" s="42">
        <f t="shared" si="2"/>
        <v>0</v>
      </c>
      <c r="V16" s="42">
        <f t="shared" si="6"/>
        <v>0</v>
      </c>
      <c r="W16" s="79">
        <f t="shared" si="7"/>
        <v>0</v>
      </c>
      <c r="X16" s="129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</row>
    <row r="17" spans="1:256" s="130" customFormat="1" ht="27.75" customHeight="1">
      <c r="A17" s="62" t="s">
        <v>208</v>
      </c>
      <c r="B17" s="38" t="s">
        <v>196</v>
      </c>
      <c r="C17" s="38" t="s">
        <v>206</v>
      </c>
      <c r="D17" s="38" t="s">
        <v>197</v>
      </c>
      <c r="E17" s="183" t="s">
        <v>209</v>
      </c>
      <c r="F17" s="139">
        <v>0</v>
      </c>
      <c r="G17" s="139">
        <v>0</v>
      </c>
      <c r="H17" s="139">
        <v>0</v>
      </c>
      <c r="I17" s="139">
        <v>7000</v>
      </c>
      <c r="J17" s="139">
        <v>7000</v>
      </c>
      <c r="K17" s="139">
        <v>0</v>
      </c>
      <c r="L17" s="151">
        <f>L19</f>
        <v>9941.6</v>
      </c>
      <c r="M17" s="151">
        <f>M19</f>
        <v>9941.6</v>
      </c>
      <c r="N17" s="128">
        <f>K17*66/100+K17</f>
        <v>0</v>
      </c>
      <c r="O17" s="42">
        <f t="shared" si="4"/>
        <v>2941.6000000000004</v>
      </c>
      <c r="P17" s="42">
        <f t="shared" si="0"/>
        <v>2941.6000000000004</v>
      </c>
      <c r="Q17" s="42">
        <f t="shared" si="0"/>
        <v>0</v>
      </c>
      <c r="R17" s="42">
        <f t="shared" si="5"/>
        <v>11321.93</v>
      </c>
      <c r="S17" s="42">
        <f>S19</f>
        <v>11321.93</v>
      </c>
      <c r="T17" s="128">
        <f t="shared" si="1"/>
        <v>0</v>
      </c>
      <c r="U17" s="42">
        <f t="shared" si="2"/>
        <v>13020.2</v>
      </c>
      <c r="V17" s="42">
        <f>V19</f>
        <v>13020.2</v>
      </c>
      <c r="W17" s="79">
        <f t="shared" si="7"/>
        <v>0</v>
      </c>
      <c r="X17" s="129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  <c r="FI17" s="200"/>
      <c r="FJ17" s="200"/>
      <c r="FK17" s="200"/>
      <c r="FL17" s="200"/>
      <c r="FM17" s="200"/>
      <c r="FN17" s="200"/>
      <c r="FO17" s="200"/>
      <c r="FP17" s="200"/>
      <c r="FQ17" s="200"/>
      <c r="FR17" s="200"/>
      <c r="FS17" s="200"/>
      <c r="FT17" s="200"/>
      <c r="FU17" s="200"/>
      <c r="FV17" s="200"/>
      <c r="FW17" s="200"/>
      <c r="FX17" s="200"/>
      <c r="FY17" s="200"/>
      <c r="FZ17" s="200"/>
      <c r="GA17" s="200"/>
      <c r="GB17" s="200"/>
      <c r="GC17" s="200"/>
      <c r="GD17" s="200"/>
      <c r="GE17" s="200"/>
      <c r="GF17" s="200"/>
      <c r="GG17" s="200"/>
      <c r="GH17" s="200"/>
      <c r="GI17" s="200"/>
      <c r="GJ17" s="200"/>
      <c r="GK17" s="200"/>
      <c r="GL17" s="200"/>
      <c r="GM17" s="200"/>
      <c r="GN17" s="200"/>
      <c r="GO17" s="200"/>
      <c r="GP17" s="200"/>
      <c r="GQ17" s="200"/>
      <c r="GR17" s="200"/>
      <c r="GS17" s="200"/>
      <c r="GT17" s="200"/>
      <c r="GU17" s="200"/>
      <c r="GV17" s="200"/>
      <c r="GW17" s="200"/>
      <c r="GX17" s="200"/>
      <c r="GY17" s="200"/>
      <c r="GZ17" s="200"/>
      <c r="HA17" s="200"/>
      <c r="HB17" s="200"/>
      <c r="HC17" s="200"/>
      <c r="HD17" s="200"/>
      <c r="HE17" s="200"/>
      <c r="HF17" s="200"/>
      <c r="HG17" s="200"/>
      <c r="HH17" s="200"/>
      <c r="HI17" s="200"/>
      <c r="HJ17" s="200"/>
      <c r="HK17" s="200"/>
      <c r="HL17" s="200"/>
      <c r="HM17" s="200"/>
      <c r="HN17" s="200"/>
      <c r="HO17" s="200"/>
      <c r="HP17" s="200"/>
      <c r="HQ17" s="200"/>
      <c r="HR17" s="200"/>
      <c r="HS17" s="200"/>
      <c r="HT17" s="200"/>
      <c r="HU17" s="200"/>
      <c r="HV17" s="200"/>
      <c r="HW17" s="200"/>
      <c r="HX17" s="200"/>
      <c r="HY17" s="200"/>
      <c r="HZ17" s="200"/>
      <c r="IA17" s="200"/>
      <c r="IB17" s="200"/>
      <c r="IC17" s="200"/>
      <c r="ID17" s="200"/>
      <c r="IE17" s="200"/>
      <c r="IF17" s="200"/>
      <c r="IG17" s="200"/>
      <c r="IH17" s="200"/>
      <c r="II17" s="200"/>
      <c r="IJ17" s="200"/>
      <c r="IK17" s="200"/>
      <c r="IL17" s="200"/>
      <c r="IM17" s="200"/>
      <c r="IN17" s="200"/>
      <c r="IO17" s="200"/>
      <c r="IP17" s="200"/>
      <c r="IQ17" s="200"/>
      <c r="IR17" s="200"/>
      <c r="IS17" s="200"/>
      <c r="IT17" s="200"/>
      <c r="IU17" s="200"/>
      <c r="IV17" s="200"/>
    </row>
    <row r="18" spans="1:256" ht="12.75" customHeight="1">
      <c r="A18" s="126"/>
      <c r="B18" s="127"/>
      <c r="C18" s="127"/>
      <c r="D18" s="127"/>
      <c r="E18" s="74" t="s">
        <v>202</v>
      </c>
      <c r="F18" s="135"/>
      <c r="G18" s="135"/>
      <c r="H18" s="135"/>
      <c r="I18" s="135"/>
      <c r="J18" s="135"/>
      <c r="K18" s="135"/>
      <c r="L18" s="42">
        <f t="shared" si="3"/>
        <v>0</v>
      </c>
      <c r="M18" s="75"/>
      <c r="N18" s="75"/>
      <c r="O18" s="42">
        <f t="shared" si="4"/>
        <v>0</v>
      </c>
      <c r="P18" s="42">
        <f t="shared" si="0"/>
        <v>0</v>
      </c>
      <c r="Q18" s="42">
        <f t="shared" si="0"/>
        <v>0</v>
      </c>
      <c r="R18" s="42">
        <f t="shared" si="5"/>
        <v>0</v>
      </c>
      <c r="S18" s="75"/>
      <c r="T18" s="128">
        <f t="shared" si="1"/>
        <v>0</v>
      </c>
      <c r="U18" s="42">
        <f t="shared" si="2"/>
        <v>0</v>
      </c>
      <c r="V18" s="42">
        <f t="shared" si="6"/>
        <v>0</v>
      </c>
      <c r="W18" s="79">
        <f t="shared" si="7"/>
        <v>0</v>
      </c>
      <c r="X18" s="129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</row>
    <row r="19" spans="1:256" ht="27" customHeight="1">
      <c r="A19" s="126" t="s">
        <v>210</v>
      </c>
      <c r="B19" s="127" t="s">
        <v>196</v>
      </c>
      <c r="C19" s="127" t="s">
        <v>206</v>
      </c>
      <c r="D19" s="127" t="s">
        <v>200</v>
      </c>
      <c r="E19" s="88" t="s">
        <v>211</v>
      </c>
      <c r="F19" s="149">
        <v>0</v>
      </c>
      <c r="G19" s="149">
        <v>0</v>
      </c>
      <c r="H19" s="149">
        <v>0</v>
      </c>
      <c r="I19" s="149">
        <v>7000</v>
      </c>
      <c r="J19" s="149">
        <v>7000</v>
      </c>
      <c r="K19" s="149">
        <v>0</v>
      </c>
      <c r="L19" s="42">
        <f t="shared" si="3"/>
        <v>9941.6</v>
      </c>
      <c r="M19" s="75">
        <v>9941.6</v>
      </c>
      <c r="N19" s="75">
        <v>0</v>
      </c>
      <c r="O19" s="42">
        <f t="shared" si="4"/>
        <v>2941.6000000000004</v>
      </c>
      <c r="P19" s="42">
        <f t="shared" si="0"/>
        <v>2941.6000000000004</v>
      </c>
      <c r="Q19" s="42">
        <f t="shared" si="0"/>
        <v>0</v>
      </c>
      <c r="R19" s="192">
        <f t="shared" si="5"/>
        <v>11321.93</v>
      </c>
      <c r="S19" s="191">
        <v>11321.93</v>
      </c>
      <c r="T19" s="128">
        <f t="shared" si="1"/>
        <v>0</v>
      </c>
      <c r="U19" s="42">
        <f t="shared" si="2"/>
        <v>13020.2</v>
      </c>
      <c r="V19" s="42">
        <v>13020.2</v>
      </c>
      <c r="W19" s="79">
        <f t="shared" si="7"/>
        <v>0</v>
      </c>
      <c r="X19" s="129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  <c r="IU19" s="124"/>
      <c r="IV19" s="124"/>
    </row>
    <row r="20" spans="1:256" ht="42" customHeight="1">
      <c r="A20" s="126" t="s">
        <v>212</v>
      </c>
      <c r="B20" s="127" t="s">
        <v>196</v>
      </c>
      <c r="C20" s="127" t="s">
        <v>213</v>
      </c>
      <c r="D20" s="127" t="s">
        <v>197</v>
      </c>
      <c r="E20" s="195" t="s">
        <v>214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42">
        <f t="shared" si="3"/>
        <v>0</v>
      </c>
      <c r="M20" s="75">
        <v>0</v>
      </c>
      <c r="N20" s="75">
        <v>0</v>
      </c>
      <c r="O20" s="42">
        <f t="shared" si="4"/>
        <v>0</v>
      </c>
      <c r="P20" s="42">
        <f t="shared" si="0"/>
        <v>0</v>
      </c>
      <c r="Q20" s="42">
        <f t="shared" si="0"/>
        <v>0</v>
      </c>
      <c r="R20" s="42">
        <f t="shared" si="5"/>
        <v>0</v>
      </c>
      <c r="S20" s="75">
        <v>0</v>
      </c>
      <c r="T20" s="128">
        <f t="shared" si="1"/>
        <v>0</v>
      </c>
      <c r="U20" s="42">
        <f t="shared" si="2"/>
        <v>0</v>
      </c>
      <c r="V20" s="42">
        <f t="shared" si="6"/>
        <v>0</v>
      </c>
      <c r="W20" s="79">
        <f t="shared" si="7"/>
        <v>0</v>
      </c>
      <c r="X20" s="136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  <c r="IU20" s="124"/>
      <c r="IV20" s="124"/>
    </row>
    <row r="21" spans="1:256" ht="12.75" customHeight="1">
      <c r="A21" s="126"/>
      <c r="B21" s="127"/>
      <c r="C21" s="127"/>
      <c r="D21" s="127"/>
      <c r="E21" s="74" t="s">
        <v>202</v>
      </c>
      <c r="F21" s="135"/>
      <c r="G21" s="135"/>
      <c r="H21" s="135"/>
      <c r="I21" s="135"/>
      <c r="J21" s="135"/>
      <c r="K21" s="135"/>
      <c r="L21" s="42">
        <f t="shared" si="3"/>
        <v>0</v>
      </c>
      <c r="M21" s="75">
        <v>0</v>
      </c>
      <c r="N21" s="75">
        <v>0</v>
      </c>
      <c r="O21" s="42">
        <f t="shared" si="4"/>
        <v>0</v>
      </c>
      <c r="P21" s="42">
        <f t="shared" si="0"/>
        <v>0</v>
      </c>
      <c r="Q21" s="42">
        <f t="shared" si="0"/>
        <v>0</v>
      </c>
      <c r="R21" s="42">
        <f t="shared" si="5"/>
        <v>0</v>
      </c>
      <c r="S21" s="75">
        <v>0</v>
      </c>
      <c r="T21" s="128">
        <f t="shared" si="1"/>
        <v>0</v>
      </c>
      <c r="U21" s="42">
        <f t="shared" si="2"/>
        <v>0</v>
      </c>
      <c r="V21" s="42">
        <f t="shared" si="6"/>
        <v>0</v>
      </c>
      <c r="W21" s="79">
        <f t="shared" si="7"/>
        <v>0</v>
      </c>
      <c r="X21" s="129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4"/>
      <c r="EP21" s="124"/>
      <c r="EQ21" s="124"/>
      <c r="ER21" s="124"/>
      <c r="ES21" s="124"/>
      <c r="ET21" s="124"/>
      <c r="EU21" s="124"/>
      <c r="EV21" s="124"/>
      <c r="EW21" s="124"/>
      <c r="EX21" s="124"/>
      <c r="EY21" s="124"/>
      <c r="EZ21" s="124"/>
      <c r="FA21" s="124"/>
      <c r="FB21" s="124"/>
      <c r="FC21" s="124"/>
      <c r="FD21" s="124"/>
      <c r="FE21" s="124"/>
      <c r="FF21" s="124"/>
      <c r="FG21" s="124"/>
      <c r="FH21" s="124"/>
      <c r="FI21" s="124"/>
      <c r="FJ21" s="124"/>
      <c r="FK21" s="124"/>
      <c r="FL21" s="124"/>
      <c r="FM21" s="124"/>
      <c r="FN21" s="124"/>
      <c r="FO21" s="124"/>
      <c r="FP21" s="124"/>
      <c r="FQ21" s="124"/>
      <c r="FR21" s="124"/>
      <c r="FS21" s="124"/>
      <c r="FT21" s="124"/>
      <c r="FU21" s="124"/>
      <c r="FV21" s="124"/>
      <c r="FW21" s="124"/>
      <c r="FX21" s="124"/>
      <c r="FY21" s="124"/>
      <c r="FZ21" s="124"/>
      <c r="GA21" s="124"/>
      <c r="GB21" s="124"/>
      <c r="GC21" s="124"/>
      <c r="GD21" s="124"/>
      <c r="GE21" s="124"/>
      <c r="GF21" s="124"/>
      <c r="GG21" s="124"/>
      <c r="GH21" s="124"/>
      <c r="GI21" s="124"/>
      <c r="GJ21" s="124"/>
      <c r="GK21" s="124"/>
      <c r="GL21" s="124"/>
      <c r="GM21" s="124"/>
      <c r="GN21" s="124"/>
      <c r="GO21" s="124"/>
      <c r="GP21" s="124"/>
      <c r="GQ21" s="124"/>
      <c r="GR21" s="124"/>
      <c r="GS21" s="124"/>
      <c r="GT21" s="124"/>
      <c r="GU21" s="124"/>
      <c r="GV21" s="124"/>
      <c r="GW21" s="124"/>
      <c r="GX21" s="124"/>
      <c r="GY21" s="124"/>
      <c r="GZ21" s="124"/>
      <c r="HA21" s="124"/>
      <c r="HB21" s="124"/>
      <c r="HC21" s="124"/>
      <c r="HD21" s="124"/>
      <c r="HE21" s="124"/>
      <c r="HF21" s="124"/>
      <c r="HG21" s="124"/>
      <c r="HH21" s="124"/>
      <c r="HI21" s="124"/>
      <c r="HJ21" s="124"/>
      <c r="HK21" s="124"/>
      <c r="HL21" s="124"/>
      <c r="HM21" s="124"/>
      <c r="HN21" s="124"/>
      <c r="HO21" s="124"/>
      <c r="HP21" s="124"/>
      <c r="HQ21" s="124"/>
      <c r="HR21" s="124"/>
      <c r="HS21" s="124"/>
      <c r="HT21" s="124"/>
      <c r="HU21" s="124"/>
      <c r="HV21" s="124"/>
      <c r="HW21" s="124"/>
      <c r="HX21" s="124"/>
      <c r="HY21" s="124"/>
      <c r="HZ21" s="124"/>
      <c r="IA21" s="124"/>
      <c r="IB21" s="124"/>
      <c r="IC21" s="124"/>
      <c r="ID21" s="124"/>
      <c r="IE21" s="124"/>
      <c r="IF21" s="124"/>
      <c r="IG21" s="124"/>
      <c r="IH21" s="124"/>
      <c r="II21" s="124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  <c r="IU21" s="124"/>
      <c r="IV21" s="124"/>
    </row>
    <row r="22" spans="1:256" ht="30" customHeight="1">
      <c r="A22" s="126" t="s">
        <v>215</v>
      </c>
      <c r="B22" s="127" t="s">
        <v>196</v>
      </c>
      <c r="C22" s="127" t="s">
        <v>213</v>
      </c>
      <c r="D22" s="127" t="s">
        <v>200</v>
      </c>
      <c r="E22" s="88" t="s">
        <v>214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0</v>
      </c>
      <c r="L22" s="42">
        <f t="shared" si="3"/>
        <v>0</v>
      </c>
      <c r="M22" s="75">
        <v>0</v>
      </c>
      <c r="N22" s="75">
        <v>0</v>
      </c>
      <c r="O22" s="42">
        <f t="shared" si="4"/>
        <v>0</v>
      </c>
      <c r="P22" s="42">
        <f t="shared" si="0"/>
        <v>0</v>
      </c>
      <c r="Q22" s="42">
        <f t="shared" si="0"/>
        <v>0</v>
      </c>
      <c r="R22" s="42">
        <f t="shared" si="5"/>
        <v>0</v>
      </c>
      <c r="S22" s="75">
        <v>0</v>
      </c>
      <c r="T22" s="128">
        <f t="shared" si="1"/>
        <v>0</v>
      </c>
      <c r="U22" s="42">
        <f t="shared" si="2"/>
        <v>0</v>
      </c>
      <c r="V22" s="42">
        <f t="shared" si="6"/>
        <v>0</v>
      </c>
      <c r="W22" s="79">
        <f t="shared" si="7"/>
        <v>0</v>
      </c>
      <c r="X22" s="129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1:256" ht="28.5" customHeight="1">
      <c r="A23" s="126" t="s">
        <v>216</v>
      </c>
      <c r="B23" s="127" t="s">
        <v>196</v>
      </c>
      <c r="C23" s="127" t="s">
        <v>217</v>
      </c>
      <c r="D23" s="127" t="s">
        <v>197</v>
      </c>
      <c r="E23" s="195" t="s">
        <v>218</v>
      </c>
      <c r="F23" s="163">
        <v>37073.5</v>
      </c>
      <c r="G23" s="139">
        <v>31468.3</v>
      </c>
      <c r="H23" s="163">
        <v>5605.2</v>
      </c>
      <c r="I23" s="163">
        <v>10000</v>
      </c>
      <c r="J23" s="163">
        <v>10000</v>
      </c>
      <c r="K23" s="163">
        <v>0</v>
      </c>
      <c r="L23" s="42">
        <f t="shared" si="3"/>
        <v>20000</v>
      </c>
      <c r="M23" s="75">
        <v>20000</v>
      </c>
      <c r="N23" s="75">
        <v>0</v>
      </c>
      <c r="O23" s="42">
        <f t="shared" si="4"/>
        <v>10000</v>
      </c>
      <c r="P23" s="42">
        <f t="shared" si="0"/>
        <v>10000</v>
      </c>
      <c r="Q23" s="42">
        <f t="shared" si="0"/>
        <v>0</v>
      </c>
      <c r="R23" s="42">
        <f t="shared" si="5"/>
        <v>22600</v>
      </c>
      <c r="S23" s="75">
        <f>S25</f>
        <v>22600</v>
      </c>
      <c r="T23" s="128">
        <f t="shared" si="1"/>
        <v>0</v>
      </c>
      <c r="U23" s="42">
        <f t="shared" si="2"/>
        <v>25990</v>
      </c>
      <c r="V23" s="42">
        <f>V25</f>
        <v>25990</v>
      </c>
      <c r="W23" s="79">
        <f t="shared" si="7"/>
        <v>0</v>
      </c>
      <c r="X23" s="136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</row>
    <row r="24" spans="1:256" ht="12.75" customHeight="1">
      <c r="A24" s="126"/>
      <c r="B24" s="127"/>
      <c r="C24" s="127"/>
      <c r="D24" s="127"/>
      <c r="E24" s="74" t="s">
        <v>202</v>
      </c>
      <c r="F24" s="135"/>
      <c r="G24" s="135"/>
      <c r="H24" s="135"/>
      <c r="I24" s="135"/>
      <c r="J24" s="135"/>
      <c r="K24" s="135"/>
      <c r="L24" s="42">
        <f t="shared" si="3"/>
        <v>0</v>
      </c>
      <c r="M24" s="75">
        <v>0</v>
      </c>
      <c r="N24" s="75">
        <v>0</v>
      </c>
      <c r="O24" s="42">
        <f t="shared" si="4"/>
        <v>0</v>
      </c>
      <c r="P24" s="42">
        <f t="shared" si="0"/>
        <v>0</v>
      </c>
      <c r="Q24" s="42">
        <f t="shared" si="0"/>
        <v>0</v>
      </c>
      <c r="R24" s="42">
        <f t="shared" si="5"/>
        <v>0</v>
      </c>
      <c r="S24" s="75">
        <v>0</v>
      </c>
      <c r="T24" s="128">
        <f t="shared" si="1"/>
        <v>0</v>
      </c>
      <c r="U24" s="42">
        <f t="shared" si="2"/>
        <v>0</v>
      </c>
      <c r="V24" s="42">
        <f t="shared" si="6"/>
        <v>0</v>
      </c>
      <c r="W24" s="79">
        <f t="shared" si="7"/>
        <v>0</v>
      </c>
      <c r="X24" s="136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4"/>
      <c r="FF24" s="124"/>
      <c r="FG24" s="124"/>
      <c r="FH24" s="124"/>
      <c r="FI24" s="124"/>
      <c r="FJ24" s="124"/>
      <c r="FK24" s="124"/>
      <c r="FL24" s="124"/>
      <c r="FM24" s="124"/>
      <c r="FN24" s="124"/>
      <c r="FO24" s="124"/>
      <c r="FP24" s="124"/>
      <c r="FQ24" s="124"/>
      <c r="FR24" s="124"/>
      <c r="FS24" s="124"/>
      <c r="FT24" s="124"/>
      <c r="FU24" s="124"/>
      <c r="FV24" s="124"/>
      <c r="FW24" s="124"/>
      <c r="FX24" s="124"/>
      <c r="FY24" s="124"/>
      <c r="FZ24" s="124"/>
      <c r="GA24" s="124"/>
      <c r="GB24" s="124"/>
      <c r="GC24" s="124"/>
      <c r="GD24" s="124"/>
      <c r="GE24" s="124"/>
      <c r="GF24" s="124"/>
      <c r="GG24" s="124"/>
      <c r="GH24" s="124"/>
      <c r="GI24" s="124"/>
      <c r="GJ24" s="124"/>
      <c r="GK24" s="124"/>
      <c r="GL24" s="124"/>
      <c r="GM24" s="124"/>
      <c r="GN24" s="124"/>
      <c r="GO24" s="124"/>
      <c r="GP24" s="124"/>
      <c r="GQ24" s="124"/>
      <c r="GR24" s="124"/>
      <c r="GS24" s="124"/>
      <c r="GT24" s="124"/>
      <c r="GU24" s="124"/>
      <c r="GV24" s="124"/>
      <c r="GW24" s="124"/>
      <c r="GX24" s="124"/>
      <c r="GY24" s="124"/>
      <c r="GZ24" s="124"/>
      <c r="HA24" s="124"/>
      <c r="HB24" s="124"/>
      <c r="HC24" s="124"/>
      <c r="HD24" s="124"/>
      <c r="HE24" s="124"/>
      <c r="HF24" s="124"/>
      <c r="HG24" s="124"/>
      <c r="HH24" s="124"/>
      <c r="HI24" s="124"/>
      <c r="HJ24" s="124"/>
      <c r="HK24" s="124"/>
      <c r="HL24" s="124"/>
      <c r="HM24" s="124"/>
      <c r="HN24" s="124"/>
      <c r="HO24" s="124"/>
      <c r="HP24" s="124"/>
      <c r="HQ24" s="124"/>
      <c r="HR24" s="124"/>
      <c r="HS24" s="124"/>
      <c r="HT24" s="124"/>
      <c r="HU24" s="124"/>
      <c r="HV24" s="124"/>
      <c r="HW24" s="124"/>
      <c r="HX24" s="124"/>
      <c r="HY24" s="124"/>
      <c r="HZ24" s="124"/>
      <c r="IA24" s="124"/>
      <c r="IB24" s="124"/>
      <c r="IC24" s="124"/>
      <c r="ID24" s="124"/>
      <c r="IE24" s="124"/>
      <c r="IF24" s="124"/>
      <c r="IG24" s="124"/>
      <c r="IH24" s="124"/>
      <c r="II24" s="124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  <c r="IU24" s="124"/>
      <c r="IV24" s="124"/>
    </row>
    <row r="25" spans="1:256" ht="30.75" customHeight="1">
      <c r="A25" s="126" t="s">
        <v>219</v>
      </c>
      <c r="B25" s="127" t="s">
        <v>196</v>
      </c>
      <c r="C25" s="127" t="s">
        <v>217</v>
      </c>
      <c r="D25" s="127" t="s">
        <v>200</v>
      </c>
      <c r="E25" s="88" t="s">
        <v>218</v>
      </c>
      <c r="F25" s="149">
        <v>37073.5</v>
      </c>
      <c r="G25" s="139">
        <v>31468.3</v>
      </c>
      <c r="H25" s="149">
        <v>5605.2</v>
      </c>
      <c r="I25" s="149">
        <v>10000</v>
      </c>
      <c r="J25" s="149">
        <v>10000</v>
      </c>
      <c r="K25" s="149">
        <v>0</v>
      </c>
      <c r="L25" s="42">
        <f t="shared" si="3"/>
        <v>20000</v>
      </c>
      <c r="M25" s="75">
        <v>20000</v>
      </c>
      <c r="N25" s="75">
        <v>0</v>
      </c>
      <c r="O25" s="42">
        <f t="shared" si="4"/>
        <v>10000</v>
      </c>
      <c r="P25" s="42">
        <f t="shared" si="0"/>
        <v>10000</v>
      </c>
      <c r="Q25" s="42">
        <f t="shared" si="0"/>
        <v>0</v>
      </c>
      <c r="R25" s="42">
        <f t="shared" si="5"/>
        <v>22600</v>
      </c>
      <c r="S25" s="75">
        <v>22600</v>
      </c>
      <c r="T25" s="128">
        <f t="shared" si="1"/>
        <v>0</v>
      </c>
      <c r="U25" s="42">
        <f t="shared" si="2"/>
        <v>25990</v>
      </c>
      <c r="V25" s="42">
        <v>25990</v>
      </c>
      <c r="W25" s="79">
        <f t="shared" si="7"/>
        <v>0</v>
      </c>
      <c r="X25" s="136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  <c r="FU25" s="124"/>
      <c r="FV25" s="124"/>
      <c r="FW25" s="124"/>
      <c r="FX25" s="124"/>
      <c r="FY25" s="124"/>
      <c r="FZ25" s="124"/>
      <c r="GA25" s="124"/>
      <c r="GB25" s="124"/>
      <c r="GC25" s="124"/>
      <c r="GD25" s="124"/>
      <c r="GE25" s="124"/>
      <c r="GF25" s="124"/>
      <c r="GG25" s="124"/>
      <c r="GH25" s="124"/>
      <c r="GI25" s="124"/>
      <c r="GJ25" s="124"/>
      <c r="GK25" s="124"/>
      <c r="GL25" s="124"/>
      <c r="GM25" s="124"/>
      <c r="GN25" s="124"/>
      <c r="GO25" s="124"/>
      <c r="GP25" s="124"/>
      <c r="GQ25" s="124"/>
      <c r="GR25" s="124"/>
      <c r="GS25" s="124"/>
      <c r="GT25" s="124"/>
      <c r="GU25" s="124"/>
      <c r="GV25" s="124"/>
      <c r="GW25" s="124"/>
      <c r="GX25" s="124"/>
      <c r="GY25" s="124"/>
      <c r="GZ25" s="124"/>
      <c r="HA25" s="124"/>
      <c r="HB25" s="124"/>
      <c r="HC25" s="124"/>
      <c r="HD25" s="124"/>
      <c r="HE25" s="124"/>
      <c r="HF25" s="124"/>
      <c r="HG25" s="124"/>
      <c r="HH25" s="124"/>
      <c r="HI25" s="124"/>
      <c r="HJ25" s="124"/>
      <c r="HK25" s="124"/>
      <c r="HL25" s="124"/>
      <c r="HM25" s="124"/>
      <c r="HN25" s="124"/>
      <c r="HO25" s="124"/>
      <c r="HP25" s="124"/>
      <c r="HQ25" s="124"/>
      <c r="HR25" s="124"/>
      <c r="HS25" s="124"/>
      <c r="HT25" s="124"/>
      <c r="HU25" s="124"/>
      <c r="HV25" s="124"/>
      <c r="HW25" s="124"/>
      <c r="HX25" s="124"/>
      <c r="HY25" s="124"/>
      <c r="HZ25" s="124"/>
      <c r="IA25" s="124"/>
      <c r="IB25" s="124"/>
      <c r="IC25" s="124"/>
      <c r="ID25" s="124"/>
      <c r="IE25" s="124"/>
      <c r="IF25" s="124"/>
      <c r="IG25" s="124"/>
      <c r="IH25" s="124"/>
      <c r="II25" s="124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  <c r="IU25" s="124"/>
      <c r="IV25" s="124"/>
    </row>
    <row r="26" spans="1:256" ht="12.75" customHeight="1">
      <c r="A26" s="126" t="s">
        <v>220</v>
      </c>
      <c r="B26" s="127" t="s">
        <v>221</v>
      </c>
      <c r="C26" s="127" t="s">
        <v>197</v>
      </c>
      <c r="D26" s="127" t="s">
        <v>197</v>
      </c>
      <c r="E26" s="195" t="s">
        <v>222</v>
      </c>
      <c r="F26" s="163">
        <v>0</v>
      </c>
      <c r="G26" s="163">
        <v>0</v>
      </c>
      <c r="H26" s="163">
        <v>0</v>
      </c>
      <c r="I26" s="163">
        <v>0</v>
      </c>
      <c r="J26" s="163">
        <v>0</v>
      </c>
      <c r="K26" s="163">
        <v>0</v>
      </c>
      <c r="L26" s="42">
        <f t="shared" si="3"/>
        <v>0</v>
      </c>
      <c r="M26" s="75">
        <f>M28+M31</f>
        <v>0</v>
      </c>
      <c r="N26" s="75">
        <f>N28+N31</f>
        <v>0</v>
      </c>
      <c r="O26" s="42">
        <f t="shared" si="4"/>
        <v>0</v>
      </c>
      <c r="P26" s="42">
        <f t="shared" si="0"/>
        <v>0</v>
      </c>
      <c r="Q26" s="42">
        <f t="shared" si="0"/>
        <v>0</v>
      </c>
      <c r="R26" s="42">
        <f t="shared" si="5"/>
        <v>0</v>
      </c>
      <c r="S26" s="75">
        <f>S28+S31</f>
        <v>0</v>
      </c>
      <c r="T26" s="128">
        <f t="shared" si="1"/>
        <v>0</v>
      </c>
      <c r="U26" s="42">
        <f t="shared" si="2"/>
        <v>0</v>
      </c>
      <c r="V26" s="42">
        <f t="shared" si="6"/>
        <v>0</v>
      </c>
      <c r="W26" s="79">
        <f t="shared" si="7"/>
        <v>0</v>
      </c>
      <c r="X26" s="136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M26" s="124"/>
      <c r="EN26" s="124"/>
      <c r="EO26" s="124"/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4"/>
      <c r="FF26" s="124"/>
      <c r="FG26" s="124"/>
      <c r="FH26" s="124"/>
      <c r="FI26" s="124"/>
      <c r="FJ26" s="124"/>
      <c r="FK26" s="124"/>
      <c r="FL26" s="124"/>
      <c r="FM26" s="124"/>
      <c r="FN26" s="124"/>
      <c r="FO26" s="124"/>
      <c r="FP26" s="124"/>
      <c r="FQ26" s="124"/>
      <c r="FR26" s="124"/>
      <c r="FS26" s="124"/>
      <c r="FT26" s="124"/>
      <c r="FU26" s="124"/>
      <c r="FV26" s="124"/>
      <c r="FW26" s="124"/>
      <c r="FX26" s="124"/>
      <c r="FY26" s="124"/>
      <c r="FZ26" s="124"/>
      <c r="GA26" s="124"/>
      <c r="GB26" s="124"/>
      <c r="GC26" s="124"/>
      <c r="GD26" s="124"/>
      <c r="GE26" s="124"/>
      <c r="GF26" s="124"/>
      <c r="GG26" s="124"/>
      <c r="GH26" s="124"/>
      <c r="GI26" s="124"/>
      <c r="GJ26" s="124"/>
      <c r="GK26" s="124"/>
      <c r="GL26" s="124"/>
      <c r="GM26" s="124"/>
      <c r="GN26" s="124"/>
      <c r="GO26" s="124"/>
      <c r="GP26" s="124"/>
      <c r="GQ26" s="124"/>
      <c r="GR26" s="124"/>
      <c r="GS26" s="124"/>
      <c r="GT26" s="124"/>
      <c r="GU26" s="124"/>
      <c r="GV26" s="124"/>
      <c r="GW26" s="124"/>
      <c r="GX26" s="124"/>
      <c r="GY26" s="124"/>
      <c r="GZ26" s="124"/>
      <c r="HA26" s="124"/>
      <c r="HB26" s="124"/>
      <c r="HC26" s="124"/>
      <c r="HD26" s="124"/>
      <c r="HE26" s="124"/>
      <c r="HF26" s="124"/>
      <c r="HG26" s="124"/>
      <c r="HH26" s="124"/>
      <c r="HI26" s="124"/>
      <c r="HJ26" s="124"/>
      <c r="HK26" s="124"/>
      <c r="HL26" s="124"/>
      <c r="HM26" s="124"/>
      <c r="HN26" s="124"/>
      <c r="HO26" s="124"/>
      <c r="HP26" s="124"/>
      <c r="HQ26" s="124"/>
      <c r="HR26" s="124"/>
      <c r="HS26" s="124"/>
      <c r="HT26" s="124"/>
      <c r="HU26" s="124"/>
      <c r="HV26" s="124"/>
      <c r="HW26" s="124"/>
      <c r="HX26" s="124"/>
      <c r="HY26" s="124"/>
      <c r="HZ26" s="124"/>
      <c r="IA26" s="124"/>
      <c r="IB26" s="124"/>
      <c r="IC26" s="124"/>
      <c r="ID26" s="124"/>
      <c r="IE26" s="124"/>
      <c r="IF26" s="124"/>
      <c r="IG26" s="124"/>
      <c r="IH26" s="124"/>
      <c r="II26" s="124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  <c r="IU26" s="124"/>
      <c r="IV26" s="124"/>
    </row>
    <row r="27" spans="1:256" ht="12.75" customHeight="1">
      <c r="A27" s="126"/>
      <c r="B27" s="127"/>
      <c r="C27" s="127"/>
      <c r="D27" s="127"/>
      <c r="E27" s="74" t="s">
        <v>5</v>
      </c>
      <c r="F27" s="135"/>
      <c r="G27" s="135"/>
      <c r="H27" s="135"/>
      <c r="I27" s="135"/>
      <c r="J27" s="135"/>
      <c r="K27" s="135"/>
      <c r="L27" s="42">
        <f t="shared" si="3"/>
        <v>0</v>
      </c>
      <c r="M27" s="75">
        <v>0</v>
      </c>
      <c r="N27" s="75">
        <v>0</v>
      </c>
      <c r="O27" s="42">
        <f t="shared" si="4"/>
        <v>0</v>
      </c>
      <c r="P27" s="42">
        <f t="shared" si="0"/>
        <v>0</v>
      </c>
      <c r="Q27" s="42">
        <f t="shared" si="0"/>
        <v>0</v>
      </c>
      <c r="R27" s="42">
        <f t="shared" si="5"/>
        <v>0</v>
      </c>
      <c r="S27" s="75">
        <v>0</v>
      </c>
      <c r="T27" s="128">
        <f t="shared" si="1"/>
        <v>0</v>
      </c>
      <c r="U27" s="42">
        <f t="shared" si="2"/>
        <v>0</v>
      </c>
      <c r="V27" s="42">
        <f t="shared" si="6"/>
        <v>0</v>
      </c>
      <c r="W27" s="79">
        <f t="shared" si="7"/>
        <v>0</v>
      </c>
      <c r="X27" s="136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4"/>
      <c r="FF27" s="124"/>
      <c r="FG27" s="124"/>
      <c r="FH27" s="124"/>
      <c r="FI27" s="124"/>
      <c r="FJ27" s="124"/>
      <c r="FK27" s="124"/>
      <c r="FL27" s="124"/>
      <c r="FM27" s="124"/>
      <c r="FN27" s="124"/>
      <c r="FO27" s="124"/>
      <c r="FP27" s="124"/>
      <c r="FQ27" s="124"/>
      <c r="FR27" s="124"/>
      <c r="FS27" s="124"/>
      <c r="FT27" s="124"/>
      <c r="FU27" s="124"/>
      <c r="FV27" s="124"/>
      <c r="FW27" s="124"/>
      <c r="FX27" s="124"/>
      <c r="FY27" s="124"/>
      <c r="FZ27" s="124"/>
      <c r="GA27" s="124"/>
      <c r="GB27" s="124"/>
      <c r="GC27" s="124"/>
      <c r="GD27" s="124"/>
      <c r="GE27" s="124"/>
      <c r="GF27" s="124"/>
      <c r="GG27" s="124"/>
      <c r="GH27" s="124"/>
      <c r="GI27" s="124"/>
      <c r="GJ27" s="124"/>
      <c r="GK27" s="124"/>
      <c r="GL27" s="124"/>
      <c r="GM27" s="124"/>
      <c r="GN27" s="124"/>
      <c r="GO27" s="124"/>
      <c r="GP27" s="124"/>
      <c r="GQ27" s="124"/>
      <c r="GR27" s="124"/>
      <c r="GS27" s="124"/>
      <c r="GT27" s="124"/>
      <c r="GU27" s="124"/>
      <c r="GV27" s="124"/>
      <c r="GW27" s="124"/>
      <c r="GX27" s="124"/>
      <c r="GY27" s="124"/>
      <c r="GZ27" s="124"/>
      <c r="HA27" s="124"/>
      <c r="HB27" s="124"/>
      <c r="HC27" s="124"/>
      <c r="HD27" s="124"/>
      <c r="HE27" s="124"/>
      <c r="HF27" s="124"/>
      <c r="HG27" s="124"/>
      <c r="HH27" s="124"/>
      <c r="HI27" s="124"/>
      <c r="HJ27" s="124"/>
      <c r="HK27" s="124"/>
      <c r="HL27" s="124"/>
      <c r="HM27" s="124"/>
      <c r="HN27" s="124"/>
      <c r="HO27" s="124"/>
      <c r="HP27" s="124"/>
      <c r="HQ27" s="124"/>
      <c r="HR27" s="124"/>
      <c r="HS27" s="124"/>
      <c r="HT27" s="124"/>
      <c r="HU27" s="124"/>
      <c r="HV27" s="124"/>
      <c r="HW27" s="124"/>
      <c r="HX27" s="124"/>
      <c r="HY27" s="124"/>
      <c r="HZ27" s="124"/>
      <c r="IA27" s="124"/>
      <c r="IB27" s="124"/>
      <c r="IC27" s="124"/>
      <c r="ID27" s="124"/>
      <c r="IE27" s="124"/>
      <c r="IF27" s="124"/>
      <c r="IG27" s="124"/>
      <c r="IH27" s="124"/>
      <c r="II27" s="124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  <c r="IU27" s="124"/>
      <c r="IV27" s="124"/>
    </row>
    <row r="28" spans="1:256" ht="25.5" customHeight="1">
      <c r="A28" s="126" t="s">
        <v>223</v>
      </c>
      <c r="B28" s="127" t="s">
        <v>221</v>
      </c>
      <c r="C28" s="127" t="s">
        <v>224</v>
      </c>
      <c r="D28" s="127" t="s">
        <v>197</v>
      </c>
      <c r="E28" s="195" t="s">
        <v>225</v>
      </c>
      <c r="F28" s="163">
        <v>0</v>
      </c>
      <c r="G28" s="163">
        <v>0</v>
      </c>
      <c r="H28" s="163">
        <v>0</v>
      </c>
      <c r="I28" s="163">
        <v>0</v>
      </c>
      <c r="J28" s="163">
        <v>0</v>
      </c>
      <c r="K28" s="163">
        <v>0</v>
      </c>
      <c r="L28" s="42">
        <f t="shared" si="3"/>
        <v>0</v>
      </c>
      <c r="M28" s="75">
        <v>0</v>
      </c>
      <c r="N28" s="75">
        <v>0</v>
      </c>
      <c r="O28" s="42">
        <f t="shared" si="4"/>
        <v>0</v>
      </c>
      <c r="P28" s="42">
        <f t="shared" si="0"/>
        <v>0</v>
      </c>
      <c r="Q28" s="42">
        <f t="shared" si="0"/>
        <v>0</v>
      </c>
      <c r="R28" s="42">
        <f t="shared" si="5"/>
        <v>0</v>
      </c>
      <c r="S28" s="75">
        <v>0</v>
      </c>
      <c r="T28" s="128">
        <f t="shared" si="1"/>
        <v>0</v>
      </c>
      <c r="U28" s="42">
        <f t="shared" si="2"/>
        <v>0</v>
      </c>
      <c r="V28" s="42">
        <f t="shared" si="6"/>
        <v>0</v>
      </c>
      <c r="W28" s="79">
        <f t="shared" si="7"/>
        <v>0</v>
      </c>
      <c r="X28" s="136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  <c r="DB28" s="124"/>
      <c r="DC28" s="124"/>
      <c r="DD28" s="124"/>
      <c r="DE28" s="124"/>
      <c r="DF28" s="124"/>
      <c r="DG28" s="124"/>
      <c r="DH28" s="124"/>
      <c r="DI28" s="124"/>
      <c r="DJ28" s="124"/>
      <c r="DK28" s="124"/>
      <c r="DL28" s="124"/>
      <c r="DM28" s="124"/>
      <c r="DN28" s="124"/>
      <c r="DO28" s="124"/>
      <c r="DP28" s="124"/>
      <c r="DQ28" s="124"/>
      <c r="DR28" s="124"/>
      <c r="DS28" s="124"/>
      <c r="DT28" s="124"/>
      <c r="DU28" s="124"/>
      <c r="DV28" s="124"/>
      <c r="DW28" s="124"/>
      <c r="DX28" s="124"/>
      <c r="DY28" s="124"/>
      <c r="DZ28" s="124"/>
      <c r="EA28" s="124"/>
      <c r="EB28" s="124"/>
      <c r="EC28" s="124"/>
      <c r="ED28" s="124"/>
      <c r="EE28" s="124"/>
      <c r="EF28" s="124"/>
      <c r="EG28" s="124"/>
      <c r="EH28" s="124"/>
      <c r="EI28" s="124"/>
      <c r="EJ28" s="124"/>
      <c r="EK28" s="124"/>
      <c r="EL28" s="124"/>
      <c r="EM28" s="124"/>
      <c r="EN28" s="124"/>
      <c r="EO28" s="124"/>
      <c r="EP28" s="124"/>
      <c r="EQ28" s="124"/>
      <c r="ER28" s="124"/>
      <c r="ES28" s="124"/>
      <c r="ET28" s="124"/>
      <c r="EU28" s="124"/>
      <c r="EV28" s="124"/>
      <c r="EW28" s="124"/>
      <c r="EX28" s="124"/>
      <c r="EY28" s="124"/>
      <c r="EZ28" s="124"/>
      <c r="FA28" s="124"/>
      <c r="FB28" s="124"/>
      <c r="FC28" s="124"/>
      <c r="FD28" s="124"/>
      <c r="FE28" s="124"/>
      <c r="FF28" s="124"/>
      <c r="FG28" s="124"/>
      <c r="FH28" s="124"/>
      <c r="FI28" s="124"/>
      <c r="FJ28" s="124"/>
      <c r="FK28" s="124"/>
      <c r="FL28" s="124"/>
      <c r="FM28" s="124"/>
      <c r="FN28" s="124"/>
      <c r="FO28" s="124"/>
      <c r="FP28" s="124"/>
      <c r="FQ28" s="124"/>
      <c r="FR28" s="124"/>
      <c r="FS28" s="124"/>
      <c r="FT28" s="124"/>
      <c r="FU28" s="124"/>
      <c r="FV28" s="124"/>
      <c r="FW28" s="124"/>
      <c r="FX28" s="124"/>
      <c r="FY28" s="124"/>
      <c r="FZ28" s="124"/>
      <c r="GA28" s="124"/>
      <c r="GB28" s="124"/>
      <c r="GC28" s="124"/>
      <c r="GD28" s="124"/>
      <c r="GE28" s="124"/>
      <c r="GF28" s="124"/>
      <c r="GG28" s="124"/>
      <c r="GH28" s="124"/>
      <c r="GI28" s="124"/>
      <c r="GJ28" s="124"/>
      <c r="GK28" s="124"/>
      <c r="GL28" s="124"/>
      <c r="GM28" s="124"/>
      <c r="GN28" s="124"/>
      <c r="GO28" s="124"/>
      <c r="GP28" s="124"/>
      <c r="GQ28" s="124"/>
      <c r="GR28" s="124"/>
      <c r="GS28" s="124"/>
      <c r="GT28" s="124"/>
      <c r="GU28" s="124"/>
      <c r="GV28" s="124"/>
      <c r="GW28" s="124"/>
      <c r="GX28" s="124"/>
      <c r="GY28" s="124"/>
      <c r="GZ28" s="124"/>
      <c r="HA28" s="124"/>
      <c r="HB28" s="124"/>
      <c r="HC28" s="124"/>
      <c r="HD28" s="124"/>
      <c r="HE28" s="124"/>
      <c r="HF28" s="124"/>
      <c r="HG28" s="124"/>
      <c r="HH28" s="124"/>
      <c r="HI28" s="124"/>
      <c r="HJ28" s="124"/>
      <c r="HK28" s="124"/>
      <c r="HL28" s="124"/>
      <c r="HM28" s="124"/>
      <c r="HN28" s="124"/>
      <c r="HO28" s="124"/>
      <c r="HP28" s="124"/>
      <c r="HQ28" s="124"/>
      <c r="HR28" s="124"/>
      <c r="HS28" s="124"/>
      <c r="HT28" s="124"/>
      <c r="HU28" s="124"/>
      <c r="HV28" s="124"/>
      <c r="HW28" s="124"/>
      <c r="HX28" s="124"/>
      <c r="HY28" s="124"/>
      <c r="HZ28" s="124"/>
      <c r="IA28" s="124"/>
      <c r="IB28" s="124"/>
      <c r="IC28" s="124"/>
      <c r="ID28" s="124"/>
      <c r="IE28" s="124"/>
      <c r="IF28" s="124"/>
      <c r="IG28" s="124"/>
      <c r="IH28" s="124"/>
      <c r="II28" s="124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  <c r="IU28" s="124"/>
      <c r="IV28" s="124"/>
    </row>
    <row r="29" spans="1:256" ht="12.75" customHeight="1">
      <c r="A29" s="126"/>
      <c r="B29" s="127"/>
      <c r="C29" s="127"/>
      <c r="D29" s="127"/>
      <c r="E29" s="74" t="s">
        <v>202</v>
      </c>
      <c r="F29" s="135"/>
      <c r="G29" s="135"/>
      <c r="H29" s="135"/>
      <c r="I29" s="135"/>
      <c r="J29" s="135"/>
      <c r="K29" s="135"/>
      <c r="L29" s="42">
        <f t="shared" si="3"/>
        <v>0</v>
      </c>
      <c r="M29" s="75">
        <v>0</v>
      </c>
      <c r="N29" s="75">
        <v>0</v>
      </c>
      <c r="O29" s="42">
        <f t="shared" si="4"/>
        <v>0</v>
      </c>
      <c r="P29" s="42">
        <f t="shared" si="0"/>
        <v>0</v>
      </c>
      <c r="Q29" s="42">
        <f t="shared" si="0"/>
        <v>0</v>
      </c>
      <c r="R29" s="42">
        <f t="shared" si="5"/>
        <v>0</v>
      </c>
      <c r="S29" s="75">
        <v>0</v>
      </c>
      <c r="T29" s="128">
        <f t="shared" si="1"/>
        <v>0</v>
      </c>
      <c r="U29" s="42">
        <f t="shared" si="2"/>
        <v>0</v>
      </c>
      <c r="V29" s="42">
        <f t="shared" si="6"/>
        <v>0</v>
      </c>
      <c r="W29" s="79">
        <f t="shared" si="7"/>
        <v>0</v>
      </c>
      <c r="X29" s="136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4"/>
      <c r="DY29" s="124"/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4"/>
      <c r="EO29" s="124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4"/>
      <c r="FF29" s="124"/>
      <c r="FG29" s="124"/>
      <c r="FH29" s="124"/>
      <c r="FI29" s="124"/>
      <c r="FJ29" s="124"/>
      <c r="FK29" s="124"/>
      <c r="FL29" s="124"/>
      <c r="FM29" s="124"/>
      <c r="FN29" s="124"/>
      <c r="FO29" s="124"/>
      <c r="FP29" s="124"/>
      <c r="FQ29" s="124"/>
      <c r="FR29" s="124"/>
      <c r="FS29" s="124"/>
      <c r="FT29" s="124"/>
      <c r="FU29" s="124"/>
      <c r="FV29" s="124"/>
      <c r="FW29" s="124"/>
      <c r="FX29" s="124"/>
      <c r="FY29" s="124"/>
      <c r="FZ29" s="124"/>
      <c r="GA29" s="124"/>
      <c r="GB29" s="124"/>
      <c r="GC29" s="124"/>
      <c r="GD29" s="124"/>
      <c r="GE29" s="124"/>
      <c r="GF29" s="124"/>
      <c r="GG29" s="124"/>
      <c r="GH29" s="124"/>
      <c r="GI29" s="124"/>
      <c r="GJ29" s="124"/>
      <c r="GK29" s="124"/>
      <c r="GL29" s="124"/>
      <c r="GM29" s="124"/>
      <c r="GN29" s="124"/>
      <c r="GO29" s="124"/>
      <c r="GP29" s="124"/>
      <c r="GQ29" s="124"/>
      <c r="GR29" s="124"/>
      <c r="GS29" s="124"/>
      <c r="GT29" s="124"/>
      <c r="GU29" s="124"/>
      <c r="GV29" s="124"/>
      <c r="GW29" s="124"/>
      <c r="GX29" s="124"/>
      <c r="GY29" s="124"/>
      <c r="GZ29" s="124"/>
      <c r="HA29" s="124"/>
      <c r="HB29" s="124"/>
      <c r="HC29" s="124"/>
      <c r="HD29" s="124"/>
      <c r="HE29" s="124"/>
      <c r="HF29" s="124"/>
      <c r="HG29" s="124"/>
      <c r="HH29" s="124"/>
      <c r="HI29" s="124"/>
      <c r="HJ29" s="124"/>
      <c r="HK29" s="124"/>
      <c r="HL29" s="124"/>
      <c r="HM29" s="124"/>
      <c r="HN29" s="124"/>
      <c r="HO29" s="124"/>
      <c r="HP29" s="124"/>
      <c r="HQ29" s="124"/>
      <c r="HR29" s="124"/>
      <c r="HS29" s="124"/>
      <c r="HT29" s="124"/>
      <c r="HU29" s="124"/>
      <c r="HV29" s="124"/>
      <c r="HW29" s="124"/>
      <c r="HX29" s="124"/>
      <c r="HY29" s="124"/>
      <c r="HZ29" s="124"/>
      <c r="IA29" s="124"/>
      <c r="IB29" s="124"/>
      <c r="IC29" s="124"/>
      <c r="ID29" s="124"/>
      <c r="IE29" s="124"/>
      <c r="IF29" s="124"/>
      <c r="IG29" s="124"/>
      <c r="IH29" s="124"/>
      <c r="II29" s="124"/>
      <c r="IJ29" s="124"/>
      <c r="IK29" s="124"/>
      <c r="IL29" s="124"/>
      <c r="IM29" s="124"/>
      <c r="IN29" s="124"/>
      <c r="IO29" s="124"/>
      <c r="IP29" s="124"/>
      <c r="IQ29" s="124"/>
      <c r="IR29" s="124"/>
      <c r="IS29" s="124"/>
      <c r="IT29" s="124"/>
      <c r="IU29" s="124"/>
      <c r="IV29" s="124"/>
    </row>
    <row r="30" spans="1:256" ht="25.5" customHeight="1">
      <c r="A30" s="126" t="s">
        <v>226</v>
      </c>
      <c r="B30" s="127" t="s">
        <v>221</v>
      </c>
      <c r="C30" s="127" t="s">
        <v>224</v>
      </c>
      <c r="D30" s="127" t="s">
        <v>200</v>
      </c>
      <c r="E30" s="88" t="s">
        <v>225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42">
        <f t="shared" si="3"/>
        <v>0</v>
      </c>
      <c r="M30" s="75">
        <v>0</v>
      </c>
      <c r="N30" s="75">
        <v>0</v>
      </c>
      <c r="O30" s="42">
        <f t="shared" si="4"/>
        <v>0</v>
      </c>
      <c r="P30" s="42">
        <f t="shared" si="0"/>
        <v>0</v>
      </c>
      <c r="Q30" s="42">
        <f t="shared" si="0"/>
        <v>0</v>
      </c>
      <c r="R30" s="42">
        <f t="shared" si="5"/>
        <v>0</v>
      </c>
      <c r="S30" s="75">
        <v>0</v>
      </c>
      <c r="T30" s="128">
        <f t="shared" si="1"/>
        <v>0</v>
      </c>
      <c r="U30" s="42">
        <f t="shared" si="2"/>
        <v>0</v>
      </c>
      <c r="V30" s="42">
        <f t="shared" si="6"/>
        <v>0</v>
      </c>
      <c r="W30" s="79">
        <f t="shared" si="7"/>
        <v>0</v>
      </c>
      <c r="X30" s="136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/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/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/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/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124"/>
      <c r="FY30" s="124"/>
      <c r="FZ30" s="124"/>
      <c r="GA30" s="124"/>
      <c r="GB30" s="124"/>
      <c r="GC30" s="124"/>
      <c r="GD30" s="124"/>
      <c r="GE30" s="124"/>
      <c r="GF30" s="124"/>
      <c r="GG30" s="124"/>
      <c r="GH30" s="124"/>
      <c r="GI30" s="124"/>
      <c r="GJ30" s="124"/>
      <c r="GK30" s="124"/>
      <c r="GL30" s="124"/>
      <c r="GM30" s="124"/>
      <c r="GN30" s="124"/>
      <c r="GO30" s="124"/>
      <c r="GP30" s="124"/>
      <c r="GQ30" s="124"/>
      <c r="GR30" s="124"/>
      <c r="GS30" s="124"/>
      <c r="GT30" s="124"/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/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/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/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</row>
    <row r="31" spans="1:256" ht="30" customHeight="1">
      <c r="A31" s="126" t="s">
        <v>227</v>
      </c>
      <c r="B31" s="127" t="s">
        <v>221</v>
      </c>
      <c r="C31" s="127" t="s">
        <v>213</v>
      </c>
      <c r="D31" s="127" t="s">
        <v>197</v>
      </c>
      <c r="E31" s="195" t="s">
        <v>228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42">
        <f t="shared" si="3"/>
        <v>0</v>
      </c>
      <c r="M31" s="75">
        <v>0</v>
      </c>
      <c r="N31" s="75">
        <v>0</v>
      </c>
      <c r="O31" s="42">
        <f t="shared" si="4"/>
        <v>0</v>
      </c>
      <c r="P31" s="42">
        <f t="shared" si="0"/>
        <v>0</v>
      </c>
      <c r="Q31" s="42">
        <f t="shared" si="0"/>
        <v>0</v>
      </c>
      <c r="R31" s="42">
        <f t="shared" si="5"/>
        <v>0</v>
      </c>
      <c r="S31" s="75">
        <v>0</v>
      </c>
      <c r="T31" s="128">
        <f t="shared" si="1"/>
        <v>0</v>
      </c>
      <c r="U31" s="42">
        <f t="shared" si="2"/>
        <v>0</v>
      </c>
      <c r="V31" s="42">
        <f t="shared" si="6"/>
        <v>0</v>
      </c>
      <c r="W31" s="79">
        <f t="shared" si="7"/>
        <v>0</v>
      </c>
      <c r="X31" s="136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  <c r="DQ31" s="124"/>
      <c r="DR31" s="124"/>
      <c r="DS31" s="124"/>
      <c r="DT31" s="124"/>
      <c r="DU31" s="124"/>
      <c r="DV31" s="124"/>
      <c r="DW31" s="124"/>
      <c r="DX31" s="124"/>
      <c r="DY31" s="124"/>
      <c r="DZ31" s="124"/>
      <c r="EA31" s="124"/>
      <c r="EB31" s="124"/>
      <c r="EC31" s="124"/>
      <c r="ED31" s="124"/>
      <c r="EE31" s="124"/>
      <c r="EF31" s="124"/>
      <c r="EG31" s="124"/>
      <c r="EH31" s="124"/>
      <c r="EI31" s="124"/>
      <c r="EJ31" s="124"/>
      <c r="EK31" s="124"/>
      <c r="EL31" s="124"/>
      <c r="EM31" s="124"/>
      <c r="EN31" s="124"/>
      <c r="EO31" s="124"/>
      <c r="EP31" s="124"/>
      <c r="EQ31" s="124"/>
      <c r="ER31" s="124"/>
      <c r="ES31" s="124"/>
      <c r="ET31" s="124"/>
      <c r="EU31" s="124"/>
      <c r="EV31" s="124"/>
      <c r="EW31" s="124"/>
      <c r="EX31" s="124"/>
      <c r="EY31" s="124"/>
      <c r="EZ31" s="124"/>
      <c r="FA31" s="124"/>
      <c r="FB31" s="124"/>
      <c r="FC31" s="124"/>
      <c r="FD31" s="124"/>
      <c r="FE31" s="124"/>
      <c r="FF31" s="124"/>
      <c r="FG31" s="124"/>
      <c r="FH31" s="124"/>
      <c r="FI31" s="124"/>
      <c r="FJ31" s="124"/>
      <c r="FK31" s="124"/>
      <c r="FL31" s="124"/>
      <c r="FM31" s="124"/>
      <c r="FN31" s="124"/>
      <c r="FO31" s="124"/>
      <c r="FP31" s="124"/>
      <c r="FQ31" s="124"/>
      <c r="FR31" s="124"/>
      <c r="FS31" s="124"/>
      <c r="FT31" s="124"/>
      <c r="FU31" s="124"/>
      <c r="FV31" s="124"/>
      <c r="FW31" s="124"/>
      <c r="FX31" s="124"/>
      <c r="FY31" s="124"/>
      <c r="FZ31" s="124"/>
      <c r="GA31" s="124"/>
      <c r="GB31" s="124"/>
      <c r="GC31" s="124"/>
      <c r="GD31" s="124"/>
      <c r="GE31" s="124"/>
      <c r="GF31" s="124"/>
      <c r="GG31" s="124"/>
      <c r="GH31" s="124"/>
      <c r="GI31" s="124"/>
      <c r="GJ31" s="124"/>
      <c r="GK31" s="124"/>
      <c r="GL31" s="124"/>
      <c r="GM31" s="124"/>
      <c r="GN31" s="124"/>
      <c r="GO31" s="124"/>
      <c r="GP31" s="124"/>
      <c r="GQ31" s="124"/>
      <c r="GR31" s="124"/>
      <c r="GS31" s="124"/>
      <c r="GT31" s="124"/>
      <c r="GU31" s="124"/>
      <c r="GV31" s="124"/>
      <c r="GW31" s="124"/>
      <c r="GX31" s="124"/>
      <c r="GY31" s="124"/>
      <c r="GZ31" s="124"/>
      <c r="HA31" s="124"/>
      <c r="HB31" s="124"/>
      <c r="HC31" s="124"/>
      <c r="HD31" s="124"/>
      <c r="HE31" s="124"/>
      <c r="HF31" s="124"/>
      <c r="HG31" s="124"/>
      <c r="HH31" s="124"/>
      <c r="HI31" s="124"/>
      <c r="HJ31" s="124"/>
      <c r="HK31" s="124"/>
      <c r="HL31" s="124"/>
      <c r="HM31" s="124"/>
      <c r="HN31" s="124"/>
      <c r="HO31" s="124"/>
      <c r="HP31" s="124"/>
      <c r="HQ31" s="124"/>
      <c r="HR31" s="124"/>
      <c r="HS31" s="124"/>
      <c r="HT31" s="124"/>
      <c r="HU31" s="124"/>
      <c r="HV31" s="124"/>
      <c r="HW31" s="124"/>
      <c r="HX31" s="124"/>
      <c r="HY31" s="124"/>
      <c r="HZ31" s="124"/>
      <c r="IA31" s="124"/>
      <c r="IB31" s="124"/>
      <c r="IC31" s="124"/>
      <c r="ID31" s="124"/>
      <c r="IE31" s="124"/>
      <c r="IF31" s="124"/>
      <c r="IG31" s="124"/>
      <c r="IH31" s="124"/>
      <c r="II31" s="124"/>
      <c r="IJ31" s="124"/>
      <c r="IK31" s="124"/>
      <c r="IL31" s="124"/>
      <c r="IM31" s="124"/>
      <c r="IN31" s="124"/>
      <c r="IO31" s="124"/>
      <c r="IP31" s="124"/>
      <c r="IQ31" s="124"/>
      <c r="IR31" s="124"/>
      <c r="IS31" s="124"/>
      <c r="IT31" s="124"/>
      <c r="IU31" s="124"/>
      <c r="IV31" s="124"/>
    </row>
    <row r="32" spans="1:256" ht="12.75" customHeight="1">
      <c r="A32" s="126"/>
      <c r="B32" s="127"/>
      <c r="C32" s="127"/>
      <c r="D32" s="127"/>
      <c r="E32" s="74" t="s">
        <v>202</v>
      </c>
      <c r="F32" s="135"/>
      <c r="G32" s="135"/>
      <c r="H32" s="135"/>
      <c r="I32" s="135"/>
      <c r="J32" s="135"/>
      <c r="K32" s="135"/>
      <c r="L32" s="42">
        <f t="shared" si="3"/>
        <v>0</v>
      </c>
      <c r="M32" s="75">
        <v>0</v>
      </c>
      <c r="N32" s="75">
        <v>0</v>
      </c>
      <c r="O32" s="42">
        <f t="shared" si="4"/>
        <v>0</v>
      </c>
      <c r="P32" s="42">
        <f t="shared" si="0"/>
        <v>0</v>
      </c>
      <c r="Q32" s="42">
        <f t="shared" si="0"/>
        <v>0</v>
      </c>
      <c r="R32" s="42">
        <f t="shared" si="5"/>
        <v>0</v>
      </c>
      <c r="S32" s="75">
        <v>0</v>
      </c>
      <c r="T32" s="128">
        <f t="shared" si="1"/>
        <v>0</v>
      </c>
      <c r="U32" s="42">
        <f t="shared" si="2"/>
        <v>0</v>
      </c>
      <c r="V32" s="42">
        <f t="shared" si="6"/>
        <v>0</v>
      </c>
      <c r="W32" s="79">
        <f t="shared" si="7"/>
        <v>0</v>
      </c>
      <c r="X32" s="136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  <c r="DQ32" s="124"/>
      <c r="DR32" s="124"/>
      <c r="DS32" s="124"/>
      <c r="DT32" s="124"/>
      <c r="DU32" s="124"/>
      <c r="DV32" s="124"/>
      <c r="DW32" s="124"/>
      <c r="DX32" s="124"/>
      <c r="DY32" s="124"/>
      <c r="DZ32" s="124"/>
      <c r="EA32" s="124"/>
      <c r="EB32" s="124"/>
      <c r="EC32" s="124"/>
      <c r="ED32" s="124"/>
      <c r="EE32" s="124"/>
      <c r="EF32" s="124"/>
      <c r="EG32" s="124"/>
      <c r="EH32" s="124"/>
      <c r="EI32" s="124"/>
      <c r="EJ32" s="124"/>
      <c r="EK32" s="124"/>
      <c r="EL32" s="124"/>
      <c r="EM32" s="124"/>
      <c r="EN32" s="124"/>
      <c r="EO32" s="124"/>
      <c r="EP32" s="124"/>
      <c r="EQ32" s="124"/>
      <c r="ER32" s="124"/>
      <c r="ES32" s="124"/>
      <c r="ET32" s="124"/>
      <c r="EU32" s="124"/>
      <c r="EV32" s="124"/>
      <c r="EW32" s="124"/>
      <c r="EX32" s="124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4"/>
      <c r="FL32" s="124"/>
      <c r="FM32" s="124"/>
      <c r="FN32" s="124"/>
      <c r="FO32" s="124"/>
      <c r="FP32" s="124"/>
      <c r="FQ32" s="124"/>
      <c r="FR32" s="124"/>
      <c r="FS32" s="124"/>
      <c r="FT32" s="124"/>
      <c r="FU32" s="124"/>
      <c r="FV32" s="124"/>
      <c r="FW32" s="124"/>
      <c r="FX32" s="124"/>
      <c r="FY32" s="124"/>
      <c r="FZ32" s="124"/>
      <c r="GA32" s="124"/>
      <c r="GB32" s="124"/>
      <c r="GC32" s="124"/>
      <c r="GD32" s="124"/>
      <c r="GE32" s="124"/>
      <c r="GF32" s="124"/>
      <c r="GG32" s="124"/>
      <c r="GH32" s="124"/>
      <c r="GI32" s="124"/>
      <c r="GJ32" s="124"/>
      <c r="GK32" s="124"/>
      <c r="GL32" s="124"/>
      <c r="GM32" s="124"/>
      <c r="GN32" s="124"/>
      <c r="GO32" s="124"/>
      <c r="GP32" s="124"/>
      <c r="GQ32" s="124"/>
      <c r="GR32" s="124"/>
      <c r="GS32" s="124"/>
      <c r="GT32" s="124"/>
      <c r="GU32" s="124"/>
      <c r="GV32" s="124"/>
      <c r="GW32" s="124"/>
      <c r="GX32" s="124"/>
      <c r="GY32" s="124"/>
      <c r="GZ32" s="124"/>
      <c r="HA32" s="124"/>
      <c r="HB32" s="124"/>
      <c r="HC32" s="124"/>
      <c r="HD32" s="124"/>
      <c r="HE32" s="124"/>
      <c r="HF32" s="124"/>
      <c r="HG32" s="124"/>
      <c r="HH32" s="124"/>
      <c r="HI32" s="124"/>
      <c r="HJ32" s="124"/>
      <c r="HK32" s="124"/>
      <c r="HL32" s="124"/>
      <c r="HM32" s="124"/>
      <c r="HN32" s="124"/>
      <c r="HO32" s="124"/>
      <c r="HP32" s="124"/>
      <c r="HQ32" s="124"/>
      <c r="HR32" s="124"/>
      <c r="HS32" s="124"/>
      <c r="HT32" s="124"/>
      <c r="HU32" s="124"/>
      <c r="HV32" s="124"/>
      <c r="HW32" s="124"/>
      <c r="HX32" s="124"/>
      <c r="HY32" s="124"/>
      <c r="HZ32" s="124"/>
      <c r="IA32" s="124"/>
      <c r="IB32" s="124"/>
      <c r="IC32" s="124"/>
      <c r="ID32" s="124"/>
      <c r="IE32" s="124"/>
      <c r="IF32" s="124"/>
      <c r="IG32" s="124"/>
      <c r="IH32" s="124"/>
      <c r="II32" s="124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  <c r="IU32" s="124"/>
      <c r="IV32" s="124"/>
    </row>
    <row r="33" spans="1:24" ht="20.25" customHeight="1">
      <c r="A33" s="126" t="s">
        <v>229</v>
      </c>
      <c r="B33" s="127" t="s">
        <v>221</v>
      </c>
      <c r="C33" s="127" t="s">
        <v>213</v>
      </c>
      <c r="D33" s="127" t="s">
        <v>200</v>
      </c>
      <c r="E33" s="88" t="s">
        <v>228</v>
      </c>
      <c r="F33" s="149">
        <v>0</v>
      </c>
      <c r="G33" s="149">
        <v>0</v>
      </c>
      <c r="H33" s="149">
        <v>0</v>
      </c>
      <c r="I33" s="149">
        <v>0</v>
      </c>
      <c r="J33" s="149">
        <v>0</v>
      </c>
      <c r="K33" s="149">
        <v>0</v>
      </c>
      <c r="L33" s="42">
        <f t="shared" si="3"/>
        <v>0</v>
      </c>
      <c r="M33" s="75">
        <v>0</v>
      </c>
      <c r="N33" s="75">
        <v>0</v>
      </c>
      <c r="O33" s="42">
        <f t="shared" si="4"/>
        <v>0</v>
      </c>
      <c r="P33" s="42">
        <f t="shared" si="0"/>
        <v>0</v>
      </c>
      <c r="Q33" s="42">
        <f t="shared" si="0"/>
        <v>0</v>
      </c>
      <c r="R33" s="42">
        <f t="shared" si="5"/>
        <v>0</v>
      </c>
      <c r="S33" s="75">
        <v>0</v>
      </c>
      <c r="T33" s="128">
        <f t="shared" si="1"/>
        <v>0</v>
      </c>
      <c r="U33" s="42">
        <f t="shared" si="2"/>
        <v>0</v>
      </c>
      <c r="V33" s="42">
        <f t="shared" si="6"/>
        <v>0</v>
      </c>
      <c r="W33" s="79">
        <f t="shared" si="7"/>
        <v>0</v>
      </c>
      <c r="X33" s="136"/>
    </row>
    <row r="34" spans="1:24" ht="24" customHeight="1">
      <c r="A34" s="126" t="s">
        <v>230</v>
      </c>
      <c r="B34" s="127" t="s">
        <v>231</v>
      </c>
      <c r="C34" s="127" t="s">
        <v>197</v>
      </c>
      <c r="D34" s="127" t="s">
        <v>197</v>
      </c>
      <c r="E34" s="195" t="s">
        <v>232</v>
      </c>
      <c r="F34" s="163">
        <v>504879.9</v>
      </c>
      <c r="G34" s="163" t="s">
        <v>719</v>
      </c>
      <c r="H34" s="163">
        <v>430687.9</v>
      </c>
      <c r="I34" s="163">
        <f>J34+K34</f>
        <v>1527178.0210000002</v>
      </c>
      <c r="J34" s="163">
        <f>J36+J39+J42+J45+J49+J52</f>
        <v>30300</v>
      </c>
      <c r="K34" s="163">
        <f>K36+K39+K42+K45+K49+K52</f>
        <v>1496878.0210000002</v>
      </c>
      <c r="L34" s="42">
        <f t="shared" si="3"/>
        <v>2452663.8</v>
      </c>
      <c r="M34" s="75">
        <f>M36+M39+M42+M45+M49+M52</f>
        <v>45870</v>
      </c>
      <c r="N34" s="75">
        <f>N36+N39+N42+N45+N49+N52</f>
        <v>2406793.8</v>
      </c>
      <c r="O34" s="42">
        <f t="shared" si="4"/>
        <v>925485.7789999996</v>
      </c>
      <c r="P34" s="42">
        <f t="shared" si="0"/>
        <v>15570</v>
      </c>
      <c r="Q34" s="42">
        <f t="shared" si="0"/>
        <v>909915.7789999996</v>
      </c>
      <c r="R34" s="192">
        <f t="shared" si="5"/>
        <v>2940220.8599999994</v>
      </c>
      <c r="S34" s="75">
        <f>S36+S39+S42+S45+S49+S52</f>
        <v>52068.3</v>
      </c>
      <c r="T34" s="194">
        <f t="shared" si="1"/>
        <v>2888152.5599999996</v>
      </c>
      <c r="U34" s="42">
        <f t="shared" si="2"/>
        <v>3525661.6169999996</v>
      </c>
      <c r="V34" s="42">
        <f t="shared" si="6"/>
        <v>59878.545000000006</v>
      </c>
      <c r="W34" s="79">
        <f t="shared" si="7"/>
        <v>3465783.0719999997</v>
      </c>
      <c r="X34" s="136"/>
    </row>
    <row r="35" spans="1:24" ht="12.75" customHeight="1">
      <c r="A35" s="126"/>
      <c r="B35" s="127"/>
      <c r="C35" s="127"/>
      <c r="D35" s="127"/>
      <c r="E35" s="74" t="s">
        <v>5</v>
      </c>
      <c r="F35" s="135"/>
      <c r="G35" s="135"/>
      <c r="H35" s="135"/>
      <c r="I35" s="135"/>
      <c r="J35" s="135"/>
      <c r="K35" s="135"/>
      <c r="L35" s="42">
        <f t="shared" si="3"/>
        <v>0</v>
      </c>
      <c r="M35" s="75">
        <v>0</v>
      </c>
      <c r="N35" s="75">
        <v>0</v>
      </c>
      <c r="O35" s="42">
        <f t="shared" si="4"/>
        <v>0</v>
      </c>
      <c r="P35" s="42">
        <f t="shared" si="0"/>
        <v>0</v>
      </c>
      <c r="Q35" s="42">
        <f t="shared" si="0"/>
        <v>0</v>
      </c>
      <c r="R35" s="42">
        <f t="shared" si="5"/>
        <v>0</v>
      </c>
      <c r="S35" s="75">
        <v>0</v>
      </c>
      <c r="T35" s="128">
        <f t="shared" si="1"/>
        <v>0</v>
      </c>
      <c r="U35" s="42">
        <f t="shared" si="2"/>
        <v>0</v>
      </c>
      <c r="V35" s="42">
        <f t="shared" si="6"/>
        <v>0</v>
      </c>
      <c r="W35" s="79">
        <f t="shared" si="7"/>
        <v>0</v>
      </c>
      <c r="X35" s="136"/>
    </row>
    <row r="36" spans="1:24" ht="33.75" customHeight="1">
      <c r="A36" s="126" t="s">
        <v>233</v>
      </c>
      <c r="B36" s="127" t="s">
        <v>231</v>
      </c>
      <c r="C36" s="127" t="s">
        <v>200</v>
      </c>
      <c r="D36" s="127" t="s">
        <v>197</v>
      </c>
      <c r="E36" s="195" t="s">
        <v>234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42">
        <f t="shared" si="3"/>
        <v>0</v>
      </c>
      <c r="M36" s="75">
        <f>M38</f>
        <v>0</v>
      </c>
      <c r="N36" s="75">
        <f>N38</f>
        <v>0</v>
      </c>
      <c r="O36" s="42">
        <f t="shared" si="4"/>
        <v>0</v>
      </c>
      <c r="P36" s="42">
        <f t="shared" si="0"/>
        <v>0</v>
      </c>
      <c r="Q36" s="42">
        <f t="shared" si="0"/>
        <v>0</v>
      </c>
      <c r="R36" s="42">
        <f t="shared" si="5"/>
        <v>0</v>
      </c>
      <c r="S36" s="75">
        <f>S38</f>
        <v>0</v>
      </c>
      <c r="T36" s="128">
        <f t="shared" si="1"/>
        <v>0</v>
      </c>
      <c r="U36" s="42">
        <f t="shared" si="2"/>
        <v>0</v>
      </c>
      <c r="V36" s="42">
        <f t="shared" si="6"/>
        <v>0</v>
      </c>
      <c r="W36" s="79">
        <f t="shared" si="7"/>
        <v>0</v>
      </c>
      <c r="X36" s="136"/>
    </row>
    <row r="37" spans="1:24" ht="12.75" customHeight="1">
      <c r="A37" s="126"/>
      <c r="B37" s="127"/>
      <c r="C37" s="127"/>
      <c r="D37" s="127"/>
      <c r="E37" s="74" t="s">
        <v>202</v>
      </c>
      <c r="F37" s="135"/>
      <c r="G37" s="135"/>
      <c r="H37" s="135"/>
      <c r="I37" s="135"/>
      <c r="J37" s="135"/>
      <c r="K37" s="135"/>
      <c r="L37" s="42">
        <f t="shared" si="3"/>
        <v>0</v>
      </c>
      <c r="M37" s="49">
        <v>0</v>
      </c>
      <c r="N37" s="49">
        <v>0</v>
      </c>
      <c r="O37" s="42">
        <f t="shared" si="4"/>
        <v>0</v>
      </c>
      <c r="P37" s="42">
        <f t="shared" si="0"/>
        <v>0</v>
      </c>
      <c r="Q37" s="42">
        <f t="shared" si="0"/>
        <v>0</v>
      </c>
      <c r="R37" s="42">
        <f t="shared" si="5"/>
        <v>0</v>
      </c>
      <c r="S37" s="49">
        <v>0</v>
      </c>
      <c r="T37" s="128">
        <f t="shared" si="1"/>
        <v>0</v>
      </c>
      <c r="U37" s="42">
        <f t="shared" si="2"/>
        <v>0</v>
      </c>
      <c r="V37" s="42">
        <f t="shared" si="6"/>
        <v>0</v>
      </c>
      <c r="W37" s="79">
        <f t="shared" si="7"/>
        <v>0</v>
      </c>
      <c r="X37" s="136"/>
    </row>
    <row r="38" spans="1:24" ht="27.75" customHeight="1">
      <c r="A38" s="126" t="s">
        <v>235</v>
      </c>
      <c r="B38" s="127" t="s">
        <v>231</v>
      </c>
      <c r="C38" s="127" t="s">
        <v>200</v>
      </c>
      <c r="D38" s="127" t="s">
        <v>200</v>
      </c>
      <c r="E38" s="88" t="s">
        <v>236</v>
      </c>
      <c r="F38" s="149">
        <v>0</v>
      </c>
      <c r="G38" s="149">
        <v>0</v>
      </c>
      <c r="H38" s="149">
        <v>0</v>
      </c>
      <c r="I38" s="149">
        <v>0</v>
      </c>
      <c r="J38" s="149">
        <v>0</v>
      </c>
      <c r="K38" s="149">
        <v>0</v>
      </c>
      <c r="L38" s="42">
        <f t="shared" si="3"/>
        <v>0</v>
      </c>
      <c r="M38" s="75">
        <v>0</v>
      </c>
      <c r="N38" s="75">
        <v>0</v>
      </c>
      <c r="O38" s="42">
        <f t="shared" si="4"/>
        <v>0</v>
      </c>
      <c r="P38" s="42">
        <f t="shared" si="0"/>
        <v>0</v>
      </c>
      <c r="Q38" s="42">
        <f t="shared" si="0"/>
        <v>0</v>
      </c>
      <c r="R38" s="42">
        <f t="shared" si="5"/>
        <v>0</v>
      </c>
      <c r="S38" s="75">
        <v>0</v>
      </c>
      <c r="T38" s="128">
        <f t="shared" si="1"/>
        <v>0</v>
      </c>
      <c r="U38" s="42">
        <f t="shared" si="2"/>
        <v>0</v>
      </c>
      <c r="V38" s="42">
        <f t="shared" si="6"/>
        <v>0</v>
      </c>
      <c r="W38" s="79">
        <f t="shared" si="7"/>
        <v>0</v>
      </c>
      <c r="X38" s="136"/>
    </row>
    <row r="39" spans="1:24" ht="30" customHeight="1">
      <c r="A39" s="126" t="s">
        <v>237</v>
      </c>
      <c r="B39" s="127" t="s">
        <v>231</v>
      </c>
      <c r="C39" s="127" t="s">
        <v>224</v>
      </c>
      <c r="D39" s="127" t="s">
        <v>197</v>
      </c>
      <c r="E39" s="195" t="s">
        <v>238</v>
      </c>
      <c r="F39" s="163">
        <v>103754.8</v>
      </c>
      <c r="G39" s="163">
        <v>23281.9</v>
      </c>
      <c r="H39" s="163">
        <v>80472.9</v>
      </c>
      <c r="I39" s="163">
        <f>J39+K39</f>
        <v>523814.7</v>
      </c>
      <c r="J39" s="163">
        <f>J41</f>
        <v>16800</v>
      </c>
      <c r="K39" s="163">
        <f>K41</f>
        <v>507014.7</v>
      </c>
      <c r="L39" s="140">
        <f>L41</f>
        <v>241193.72</v>
      </c>
      <c r="M39" s="140">
        <v>23520</v>
      </c>
      <c r="N39" s="140">
        <f>N41</f>
        <v>212969.72</v>
      </c>
      <c r="O39" s="42">
        <f t="shared" si="4"/>
        <v>-287324.98</v>
      </c>
      <c r="P39" s="42">
        <f t="shared" si="0"/>
        <v>6720</v>
      </c>
      <c r="Q39" s="42">
        <f t="shared" si="0"/>
        <v>-294044.98</v>
      </c>
      <c r="R39" s="42">
        <f t="shared" si="5"/>
        <v>282376.464</v>
      </c>
      <c r="S39" s="75">
        <f>S41</f>
        <v>26812.8</v>
      </c>
      <c r="T39" s="128">
        <f>T41</f>
        <v>255563.664</v>
      </c>
      <c r="U39" s="42">
        <f t="shared" si="2"/>
        <v>337511.11679999996</v>
      </c>
      <c r="V39" s="42">
        <f>V41</f>
        <v>30834.72</v>
      </c>
      <c r="W39" s="79">
        <f>W41</f>
        <v>306676.3968</v>
      </c>
      <c r="X39" s="136"/>
    </row>
    <row r="40" spans="1:24" ht="12.75" customHeight="1">
      <c r="A40" s="126"/>
      <c r="B40" s="127"/>
      <c r="C40" s="127"/>
      <c r="D40" s="127"/>
      <c r="E40" s="74" t="s">
        <v>202</v>
      </c>
      <c r="F40" s="135"/>
      <c r="G40" s="135"/>
      <c r="H40" s="135"/>
      <c r="I40" s="135"/>
      <c r="J40" s="135"/>
      <c r="K40" s="135"/>
      <c r="L40" s="42">
        <f t="shared" si="3"/>
        <v>0</v>
      </c>
      <c r="M40" s="75"/>
      <c r="N40" s="75"/>
      <c r="O40" s="42">
        <f t="shared" si="4"/>
        <v>0</v>
      </c>
      <c r="P40" s="42">
        <f t="shared" si="0"/>
        <v>0</v>
      </c>
      <c r="Q40" s="42">
        <f t="shared" si="0"/>
        <v>0</v>
      </c>
      <c r="R40" s="42">
        <f t="shared" si="5"/>
        <v>0</v>
      </c>
      <c r="S40" s="75"/>
      <c r="T40" s="128">
        <f t="shared" si="1"/>
        <v>0</v>
      </c>
      <c r="U40" s="42">
        <f t="shared" si="2"/>
        <v>0</v>
      </c>
      <c r="V40" s="42">
        <f t="shared" si="6"/>
        <v>0</v>
      </c>
      <c r="W40" s="79">
        <f t="shared" si="7"/>
        <v>0</v>
      </c>
      <c r="X40" s="136"/>
    </row>
    <row r="41" spans="1:24" ht="12.75" customHeight="1">
      <c r="A41" s="126" t="s">
        <v>239</v>
      </c>
      <c r="B41" s="127" t="s">
        <v>231</v>
      </c>
      <c r="C41" s="127" t="s">
        <v>224</v>
      </c>
      <c r="D41" s="127" t="s">
        <v>240</v>
      </c>
      <c r="E41" s="88" t="s">
        <v>241</v>
      </c>
      <c r="F41" s="149">
        <v>0</v>
      </c>
      <c r="G41" s="149">
        <v>0</v>
      </c>
      <c r="H41" s="149">
        <v>0</v>
      </c>
      <c r="I41" s="149">
        <f>J41+K41</f>
        <v>523814.7</v>
      </c>
      <c r="J41" s="149">
        <v>16800</v>
      </c>
      <c r="K41" s="149">
        <v>507014.7</v>
      </c>
      <c r="L41" s="42">
        <f t="shared" si="3"/>
        <v>241193.72</v>
      </c>
      <c r="M41" s="49">
        <v>28224</v>
      </c>
      <c r="N41" s="49">
        <v>212969.72</v>
      </c>
      <c r="O41" s="42">
        <f t="shared" si="4"/>
        <v>-282620.98</v>
      </c>
      <c r="P41" s="42">
        <f t="shared" si="0"/>
        <v>11424</v>
      </c>
      <c r="Q41" s="42">
        <f t="shared" si="0"/>
        <v>-294044.98</v>
      </c>
      <c r="R41" s="42">
        <f t="shared" si="5"/>
        <v>282376.464</v>
      </c>
      <c r="S41" s="49">
        <v>26812.8</v>
      </c>
      <c r="T41" s="128">
        <f t="shared" si="1"/>
        <v>255563.664</v>
      </c>
      <c r="U41" s="42">
        <f t="shared" si="2"/>
        <v>337511.11679999996</v>
      </c>
      <c r="V41" s="42">
        <f t="shared" si="6"/>
        <v>30834.72</v>
      </c>
      <c r="W41" s="79">
        <f t="shared" si="7"/>
        <v>306676.3968</v>
      </c>
      <c r="X41" s="136"/>
    </row>
    <row r="42" spans="1:24" ht="12.75" customHeight="1">
      <c r="A42" s="126" t="s">
        <v>242</v>
      </c>
      <c r="B42" s="127" t="s">
        <v>231</v>
      </c>
      <c r="C42" s="127" t="s">
        <v>206</v>
      </c>
      <c r="D42" s="127" t="s">
        <v>197</v>
      </c>
      <c r="E42" s="195" t="s">
        <v>243</v>
      </c>
      <c r="F42" s="163">
        <v>43401.8</v>
      </c>
      <c r="G42" s="163" t="s">
        <v>720</v>
      </c>
      <c r="H42" s="163">
        <v>36458.8</v>
      </c>
      <c r="I42" s="163">
        <f>J42+K42</f>
        <v>46363.6</v>
      </c>
      <c r="J42" s="163">
        <f>J44</f>
        <v>7500</v>
      </c>
      <c r="K42" s="163">
        <f>K44</f>
        <v>38863.6</v>
      </c>
      <c r="L42" s="140">
        <f>M42+N42</f>
        <v>76363.6</v>
      </c>
      <c r="M42" s="140">
        <f>M44</f>
        <v>11850</v>
      </c>
      <c r="N42" s="140">
        <f>N44</f>
        <v>64513.6</v>
      </c>
      <c r="O42" s="42">
        <f t="shared" si="4"/>
        <v>30000</v>
      </c>
      <c r="P42" s="42">
        <f t="shared" si="0"/>
        <v>4350</v>
      </c>
      <c r="Q42" s="42">
        <f t="shared" si="0"/>
        <v>25650</v>
      </c>
      <c r="R42" s="42">
        <f t="shared" si="5"/>
        <v>90806.81999999999</v>
      </c>
      <c r="S42" s="75">
        <f>S44</f>
        <v>13390.5</v>
      </c>
      <c r="T42" s="128">
        <f>T44</f>
        <v>77416.31999999999</v>
      </c>
      <c r="U42" s="42">
        <f t="shared" si="2"/>
        <v>108298.575</v>
      </c>
      <c r="V42" s="42">
        <f>V44</f>
        <v>15399.075</v>
      </c>
      <c r="W42" s="79">
        <f>W44</f>
        <v>92899.5</v>
      </c>
      <c r="X42" s="129"/>
    </row>
    <row r="43" spans="1:24" ht="23.25" customHeight="1">
      <c r="A43" s="126"/>
      <c r="B43" s="127"/>
      <c r="C43" s="127"/>
      <c r="D43" s="127"/>
      <c r="E43" s="74" t="s">
        <v>202</v>
      </c>
      <c r="F43" s="135"/>
      <c r="G43" s="135"/>
      <c r="H43" s="135"/>
      <c r="I43" s="135"/>
      <c r="J43" s="135"/>
      <c r="K43" s="135"/>
      <c r="L43" s="42">
        <f t="shared" si="3"/>
        <v>0</v>
      </c>
      <c r="M43" s="49"/>
      <c r="N43" s="49"/>
      <c r="O43" s="42">
        <f t="shared" si="4"/>
        <v>0</v>
      </c>
      <c r="P43" s="42">
        <f t="shared" si="0"/>
        <v>0</v>
      </c>
      <c r="Q43" s="42">
        <f t="shared" si="0"/>
        <v>0</v>
      </c>
      <c r="R43" s="42">
        <f t="shared" si="5"/>
        <v>0</v>
      </c>
      <c r="S43" s="49"/>
      <c r="T43" s="128">
        <f t="shared" si="1"/>
        <v>0</v>
      </c>
      <c r="U43" s="42">
        <f t="shared" si="2"/>
        <v>0</v>
      </c>
      <c r="V43" s="42">
        <f t="shared" si="6"/>
        <v>0</v>
      </c>
      <c r="W43" s="79">
        <f t="shared" si="7"/>
        <v>0</v>
      </c>
      <c r="X43" s="136"/>
    </row>
    <row r="44" spans="1:24" ht="12.75" customHeight="1">
      <c r="A44" s="126" t="s">
        <v>244</v>
      </c>
      <c r="B44" s="127" t="s">
        <v>231</v>
      </c>
      <c r="C44" s="127" t="s">
        <v>206</v>
      </c>
      <c r="D44" s="127" t="s">
        <v>213</v>
      </c>
      <c r="E44" s="88" t="s">
        <v>245</v>
      </c>
      <c r="F44" s="149">
        <v>43401.8</v>
      </c>
      <c r="G44" s="149" t="s">
        <v>720</v>
      </c>
      <c r="H44" s="149">
        <v>36458.8</v>
      </c>
      <c r="I44" s="149">
        <f>J44+K44</f>
        <v>46363.6</v>
      </c>
      <c r="J44" s="149">
        <v>7500</v>
      </c>
      <c r="K44" s="149">
        <v>38863.6</v>
      </c>
      <c r="L44" s="42">
        <f t="shared" si="3"/>
        <v>76363.6</v>
      </c>
      <c r="M44" s="75">
        <v>11850</v>
      </c>
      <c r="N44" s="75">
        <v>64513.6</v>
      </c>
      <c r="O44" s="42">
        <f t="shared" si="4"/>
        <v>30000</v>
      </c>
      <c r="P44" s="42">
        <f t="shared" si="0"/>
        <v>4350</v>
      </c>
      <c r="Q44" s="42">
        <f t="shared" si="0"/>
        <v>25650</v>
      </c>
      <c r="R44" s="42">
        <f t="shared" si="5"/>
        <v>90806.81999999999</v>
      </c>
      <c r="S44" s="75">
        <v>13390.5</v>
      </c>
      <c r="T44" s="128">
        <f t="shared" si="1"/>
        <v>77416.31999999999</v>
      </c>
      <c r="U44" s="42">
        <f t="shared" si="2"/>
        <v>108298.575</v>
      </c>
      <c r="V44" s="42">
        <f t="shared" si="6"/>
        <v>15399.075</v>
      </c>
      <c r="W44" s="79">
        <v>92899.5</v>
      </c>
      <c r="X44" s="129"/>
    </row>
    <row r="45" spans="1:24" ht="12.75" customHeight="1">
      <c r="A45" s="126" t="s">
        <v>246</v>
      </c>
      <c r="B45" s="127" t="s">
        <v>231</v>
      </c>
      <c r="C45" s="127" t="s">
        <v>213</v>
      </c>
      <c r="D45" s="127" t="s">
        <v>197</v>
      </c>
      <c r="E45" s="195" t="s">
        <v>247</v>
      </c>
      <c r="F45" s="163">
        <v>357723.3</v>
      </c>
      <c r="G45" s="163">
        <v>43967.1</v>
      </c>
      <c r="H45" s="163">
        <v>313756.2</v>
      </c>
      <c r="I45" s="163">
        <f>J45+K45</f>
        <v>956999.721</v>
      </c>
      <c r="J45" s="163">
        <f>J47+J48</f>
        <v>6000</v>
      </c>
      <c r="K45" s="163">
        <f>K47+K48</f>
        <v>950999.721</v>
      </c>
      <c r="L45" s="42">
        <f>N45+M45</f>
        <v>2139810.48</v>
      </c>
      <c r="M45" s="75">
        <f>M47+M48</f>
        <v>10500</v>
      </c>
      <c r="N45" s="75">
        <f>N47+N48</f>
        <v>2129310.48</v>
      </c>
      <c r="O45" s="42">
        <f t="shared" si="4"/>
        <v>1182810.759</v>
      </c>
      <c r="P45" s="42">
        <f t="shared" si="0"/>
        <v>4500</v>
      </c>
      <c r="Q45" s="42">
        <f t="shared" si="0"/>
        <v>1178310.759</v>
      </c>
      <c r="R45" s="42">
        <f>S45+T45</f>
        <v>2567037.576</v>
      </c>
      <c r="S45" s="75">
        <f>S47</f>
        <v>11865</v>
      </c>
      <c r="T45" s="128">
        <f>T47</f>
        <v>2555172.576</v>
      </c>
      <c r="U45" s="42">
        <f t="shared" si="2"/>
        <v>3079851.8911999995</v>
      </c>
      <c r="V45" s="42">
        <f>V47+V48</f>
        <v>13644.8</v>
      </c>
      <c r="W45" s="79">
        <f>W47+W48</f>
        <v>3066207.0911999997</v>
      </c>
      <c r="X45" s="129"/>
    </row>
    <row r="46" spans="1:24" ht="12.75" customHeight="1">
      <c r="A46" s="126"/>
      <c r="B46" s="127"/>
      <c r="C46" s="127"/>
      <c r="D46" s="127"/>
      <c r="E46" s="74" t="s">
        <v>202</v>
      </c>
      <c r="F46" s="135"/>
      <c r="G46" s="135"/>
      <c r="H46" s="135"/>
      <c r="I46" s="135"/>
      <c r="J46" s="135"/>
      <c r="K46" s="135"/>
      <c r="L46" s="42">
        <f t="shared" si="3"/>
        <v>0</v>
      </c>
      <c r="M46" s="49"/>
      <c r="N46" s="49"/>
      <c r="O46" s="42">
        <f t="shared" si="4"/>
        <v>0</v>
      </c>
      <c r="P46" s="42">
        <f t="shared" si="0"/>
        <v>0</v>
      </c>
      <c r="Q46" s="42">
        <f t="shared" si="0"/>
        <v>0</v>
      </c>
      <c r="R46" s="42">
        <f aca="true" t="shared" si="8" ref="R46:R109">T46+S46</f>
        <v>0</v>
      </c>
      <c r="S46" s="49"/>
      <c r="T46" s="128">
        <f t="shared" si="1"/>
        <v>0</v>
      </c>
      <c r="U46" s="42">
        <f t="shared" si="2"/>
        <v>0</v>
      </c>
      <c r="V46" s="42">
        <f t="shared" si="6"/>
        <v>0</v>
      </c>
      <c r="W46" s="79">
        <f t="shared" si="7"/>
        <v>0</v>
      </c>
      <c r="X46" s="129"/>
    </row>
    <row r="47" spans="1:24" ht="24" customHeight="1">
      <c r="A47" s="126" t="s">
        <v>248</v>
      </c>
      <c r="B47" s="127" t="s">
        <v>231</v>
      </c>
      <c r="C47" s="127" t="s">
        <v>213</v>
      </c>
      <c r="D47" s="127" t="s">
        <v>200</v>
      </c>
      <c r="E47" s="88" t="s">
        <v>249</v>
      </c>
      <c r="F47" s="149">
        <v>357723.3</v>
      </c>
      <c r="G47" s="149">
        <v>43967.1</v>
      </c>
      <c r="H47" s="149">
        <v>313756.2</v>
      </c>
      <c r="I47" s="149">
        <v>956999.72</v>
      </c>
      <c r="J47" s="149">
        <v>6000</v>
      </c>
      <c r="K47" s="149">
        <v>950999.721</v>
      </c>
      <c r="L47" s="42">
        <f t="shared" si="3"/>
        <v>2139810.48</v>
      </c>
      <c r="M47" s="75">
        <v>10500</v>
      </c>
      <c r="N47" s="75">
        <v>2129310.48</v>
      </c>
      <c r="O47" s="42">
        <f t="shared" si="4"/>
        <v>1182810.759</v>
      </c>
      <c r="P47" s="42">
        <f t="shared" si="0"/>
        <v>4500</v>
      </c>
      <c r="Q47" s="42">
        <f t="shared" si="0"/>
        <v>1178310.759</v>
      </c>
      <c r="R47" s="42">
        <f>S47+T47</f>
        <v>2567037.576</v>
      </c>
      <c r="S47" s="75">
        <v>11865</v>
      </c>
      <c r="T47" s="128">
        <f t="shared" si="1"/>
        <v>2555172.576</v>
      </c>
      <c r="U47" s="42">
        <f t="shared" si="2"/>
        <v>3079851.8911999995</v>
      </c>
      <c r="V47" s="42">
        <v>13644.8</v>
      </c>
      <c r="W47" s="79">
        <f t="shared" si="7"/>
        <v>3066207.0911999997</v>
      </c>
      <c r="X47" s="136"/>
    </row>
    <row r="48" spans="1:24" ht="12.75" customHeight="1">
      <c r="A48" s="126" t="s">
        <v>250</v>
      </c>
      <c r="B48" s="127" t="s">
        <v>231</v>
      </c>
      <c r="C48" s="127" t="s">
        <v>213</v>
      </c>
      <c r="D48" s="127" t="s">
        <v>213</v>
      </c>
      <c r="E48" s="88" t="s">
        <v>251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42">
        <f t="shared" si="3"/>
        <v>0</v>
      </c>
      <c r="M48" s="75">
        <v>0</v>
      </c>
      <c r="N48" s="75">
        <v>0</v>
      </c>
      <c r="O48" s="42">
        <f t="shared" si="4"/>
        <v>0</v>
      </c>
      <c r="P48" s="42">
        <f t="shared" si="0"/>
        <v>0</v>
      </c>
      <c r="Q48" s="42">
        <f t="shared" si="0"/>
        <v>0</v>
      </c>
      <c r="R48" s="42">
        <f t="shared" si="8"/>
        <v>0</v>
      </c>
      <c r="S48" s="75">
        <v>0</v>
      </c>
      <c r="T48" s="128">
        <f t="shared" si="1"/>
        <v>0</v>
      </c>
      <c r="U48" s="42">
        <f t="shared" si="2"/>
        <v>0</v>
      </c>
      <c r="V48" s="42">
        <f t="shared" si="6"/>
        <v>0</v>
      </c>
      <c r="W48" s="79">
        <f t="shared" si="7"/>
        <v>0</v>
      </c>
      <c r="X48" s="129"/>
    </row>
    <row r="49" spans="1:256" ht="12.75" customHeight="1">
      <c r="A49" s="126" t="s">
        <v>252</v>
      </c>
      <c r="B49" s="127" t="s">
        <v>231</v>
      </c>
      <c r="C49" s="127" t="s">
        <v>253</v>
      </c>
      <c r="D49" s="127" t="s">
        <v>197</v>
      </c>
      <c r="E49" s="195" t="s">
        <v>254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149">
        <v>0</v>
      </c>
      <c r="L49" s="42">
        <f t="shared" si="3"/>
        <v>0</v>
      </c>
      <c r="M49" s="49">
        <f>M51</f>
        <v>0</v>
      </c>
      <c r="N49" s="49">
        <f>N51</f>
        <v>0</v>
      </c>
      <c r="O49" s="42">
        <f t="shared" si="4"/>
        <v>0</v>
      </c>
      <c r="P49" s="42">
        <f t="shared" si="0"/>
        <v>0</v>
      </c>
      <c r="Q49" s="42">
        <f t="shared" si="0"/>
        <v>0</v>
      </c>
      <c r="R49" s="42">
        <f t="shared" si="8"/>
        <v>0</v>
      </c>
      <c r="S49" s="49">
        <f>S51</f>
        <v>0</v>
      </c>
      <c r="T49" s="128">
        <f t="shared" si="1"/>
        <v>0</v>
      </c>
      <c r="U49" s="42">
        <f t="shared" si="2"/>
        <v>0</v>
      </c>
      <c r="V49" s="42">
        <f t="shared" si="6"/>
        <v>0</v>
      </c>
      <c r="W49" s="79">
        <f t="shared" si="7"/>
        <v>0</v>
      </c>
      <c r="X49" s="136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4"/>
      <c r="EP49" s="124"/>
      <c r="EQ49" s="124"/>
      <c r="ER49" s="124"/>
      <c r="ES49" s="124"/>
      <c r="ET49" s="124"/>
      <c r="EU49" s="124"/>
      <c r="EV49" s="124"/>
      <c r="EW49" s="124"/>
      <c r="EX49" s="124"/>
      <c r="EY49" s="124"/>
      <c r="EZ49" s="124"/>
      <c r="FA49" s="124"/>
      <c r="FB49" s="124"/>
      <c r="FC49" s="124"/>
      <c r="FD49" s="124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4"/>
      <c r="HP49" s="124"/>
      <c r="HQ49" s="124"/>
      <c r="HR49" s="124"/>
      <c r="HS49" s="124"/>
      <c r="HT49" s="124"/>
      <c r="HU49" s="124"/>
      <c r="HV49" s="124"/>
      <c r="HW49" s="124"/>
      <c r="HX49" s="124"/>
      <c r="HY49" s="124"/>
      <c r="HZ49" s="124"/>
      <c r="IA49" s="124"/>
      <c r="IB49" s="124"/>
      <c r="IC49" s="124"/>
      <c r="ID49" s="124"/>
      <c r="IE49" s="124"/>
      <c r="IF49" s="124"/>
      <c r="IG49" s="124"/>
      <c r="IH49" s="124"/>
      <c r="II49" s="124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  <c r="IU49" s="124"/>
      <c r="IV49" s="124"/>
    </row>
    <row r="50" spans="1:256" ht="12.75" customHeight="1">
      <c r="A50" s="126"/>
      <c r="B50" s="127"/>
      <c r="C50" s="127"/>
      <c r="D50" s="127"/>
      <c r="E50" s="74" t="s">
        <v>202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149">
        <v>0</v>
      </c>
      <c r="L50" s="42">
        <f t="shared" si="3"/>
        <v>0</v>
      </c>
      <c r="M50" s="75"/>
      <c r="N50" s="75"/>
      <c r="O50" s="42">
        <f t="shared" si="4"/>
        <v>0</v>
      </c>
      <c r="P50" s="42">
        <f t="shared" si="0"/>
        <v>0</v>
      </c>
      <c r="Q50" s="42">
        <f t="shared" si="0"/>
        <v>0</v>
      </c>
      <c r="R50" s="42">
        <f t="shared" si="8"/>
        <v>0</v>
      </c>
      <c r="S50" s="75"/>
      <c r="T50" s="128">
        <f t="shared" si="1"/>
        <v>0</v>
      </c>
      <c r="U50" s="42">
        <f t="shared" si="2"/>
        <v>0</v>
      </c>
      <c r="V50" s="42">
        <f t="shared" si="6"/>
        <v>0</v>
      </c>
      <c r="W50" s="79">
        <f t="shared" si="7"/>
        <v>0</v>
      </c>
      <c r="X50" s="129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4"/>
      <c r="EP50" s="124"/>
      <c r="EQ50" s="124"/>
      <c r="ER50" s="124"/>
      <c r="ES50" s="124"/>
      <c r="ET50" s="124"/>
      <c r="EU50" s="124"/>
      <c r="EV50" s="124"/>
      <c r="EW50" s="124"/>
      <c r="EX50" s="124"/>
      <c r="EY50" s="124"/>
      <c r="EZ50" s="124"/>
      <c r="FA50" s="124"/>
      <c r="FB50" s="124"/>
      <c r="FC50" s="124"/>
      <c r="FD50" s="124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124"/>
      <c r="FW50" s="124"/>
      <c r="FX50" s="124"/>
      <c r="FY50" s="124"/>
      <c r="FZ50" s="124"/>
      <c r="GA50" s="124"/>
      <c r="GB50" s="124"/>
      <c r="GC50" s="124"/>
      <c r="GD50" s="124"/>
      <c r="GE50" s="124"/>
      <c r="GF50" s="124"/>
      <c r="GG50" s="124"/>
      <c r="GH50" s="124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4"/>
      <c r="GT50" s="124"/>
      <c r="GU50" s="124"/>
      <c r="GV50" s="124"/>
      <c r="GW50" s="124"/>
      <c r="GX50" s="124"/>
      <c r="GY50" s="124"/>
      <c r="GZ50" s="124"/>
      <c r="HA50" s="124"/>
      <c r="HB50" s="124"/>
      <c r="HC50" s="124"/>
      <c r="HD50" s="124"/>
      <c r="HE50" s="124"/>
      <c r="HF50" s="124"/>
      <c r="HG50" s="124"/>
      <c r="HH50" s="124"/>
      <c r="HI50" s="124"/>
      <c r="HJ50" s="124"/>
      <c r="HK50" s="124"/>
      <c r="HL50" s="124"/>
      <c r="HM50" s="124"/>
      <c r="HN50" s="124"/>
      <c r="HO50" s="124"/>
      <c r="HP50" s="124"/>
      <c r="HQ50" s="124"/>
      <c r="HR50" s="124"/>
      <c r="HS50" s="124"/>
      <c r="HT50" s="124"/>
      <c r="HU50" s="124"/>
      <c r="HV50" s="124"/>
      <c r="HW50" s="124"/>
      <c r="HX50" s="124"/>
      <c r="HY50" s="124"/>
      <c r="HZ50" s="124"/>
      <c r="IA50" s="124"/>
      <c r="IB50" s="124"/>
      <c r="IC50" s="124"/>
      <c r="ID50" s="124"/>
      <c r="IE50" s="124"/>
      <c r="IF50" s="124"/>
      <c r="IG50" s="124"/>
      <c r="IH50" s="124"/>
      <c r="II50" s="124"/>
      <c r="IJ50" s="124"/>
      <c r="IK50" s="124"/>
      <c r="IL50" s="124"/>
      <c r="IM50" s="124"/>
      <c r="IN50" s="124"/>
      <c r="IO50" s="124"/>
      <c r="IP50" s="124"/>
      <c r="IQ50" s="124"/>
      <c r="IR50" s="124"/>
      <c r="IS50" s="124"/>
      <c r="IT50" s="124"/>
      <c r="IU50" s="124"/>
      <c r="IV50" s="124"/>
    </row>
    <row r="51" spans="1:256" ht="26.25" customHeight="1">
      <c r="A51" s="126" t="s">
        <v>255</v>
      </c>
      <c r="B51" s="127" t="s">
        <v>231</v>
      </c>
      <c r="C51" s="127" t="s">
        <v>253</v>
      </c>
      <c r="D51" s="127" t="s">
        <v>206</v>
      </c>
      <c r="E51" s="74" t="s">
        <v>256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149">
        <v>0</v>
      </c>
      <c r="L51" s="42">
        <f t="shared" si="3"/>
        <v>0</v>
      </c>
      <c r="M51" s="75">
        <v>0</v>
      </c>
      <c r="N51" s="75">
        <v>0</v>
      </c>
      <c r="O51" s="42">
        <f t="shared" si="4"/>
        <v>0</v>
      </c>
      <c r="P51" s="42">
        <f t="shared" si="0"/>
        <v>0</v>
      </c>
      <c r="Q51" s="42">
        <f t="shared" si="0"/>
        <v>0</v>
      </c>
      <c r="R51" s="42">
        <f t="shared" si="8"/>
        <v>0</v>
      </c>
      <c r="S51" s="75">
        <v>0</v>
      </c>
      <c r="T51" s="128">
        <f t="shared" si="1"/>
        <v>0</v>
      </c>
      <c r="U51" s="42">
        <f t="shared" si="2"/>
        <v>0</v>
      </c>
      <c r="V51" s="42">
        <f t="shared" si="6"/>
        <v>0</v>
      </c>
      <c r="W51" s="79">
        <f t="shared" si="7"/>
        <v>0</v>
      </c>
      <c r="X51" s="129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4"/>
      <c r="EZ51" s="124"/>
      <c r="FA51" s="124"/>
      <c r="FB51" s="124"/>
      <c r="FC51" s="124"/>
      <c r="FD51" s="124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4"/>
      <c r="HP51" s="124"/>
      <c r="HQ51" s="124"/>
      <c r="HR51" s="124"/>
      <c r="HS51" s="124"/>
      <c r="HT51" s="124"/>
      <c r="HU51" s="124"/>
      <c r="HV51" s="124"/>
      <c r="HW51" s="124"/>
      <c r="HX51" s="124"/>
      <c r="HY51" s="124"/>
      <c r="HZ51" s="124"/>
      <c r="IA51" s="124"/>
      <c r="IB51" s="124"/>
      <c r="IC51" s="124"/>
      <c r="ID51" s="124"/>
      <c r="IE51" s="124"/>
      <c r="IF51" s="124"/>
      <c r="IG51" s="124"/>
      <c r="IH51" s="124"/>
      <c r="II51" s="124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  <c r="IU51" s="124"/>
      <c r="IV51" s="124"/>
    </row>
    <row r="52" spans="1:256" ht="12.75" customHeight="1">
      <c r="A52" s="126" t="s">
        <v>257</v>
      </c>
      <c r="B52" s="127" t="s">
        <v>231</v>
      </c>
      <c r="C52" s="127" t="s">
        <v>258</v>
      </c>
      <c r="D52" s="127" t="s">
        <v>197</v>
      </c>
      <c r="E52" s="195" t="s">
        <v>259</v>
      </c>
      <c r="F52" s="149">
        <v>0</v>
      </c>
      <c r="G52" s="149">
        <v>0</v>
      </c>
      <c r="H52" s="149">
        <v>0</v>
      </c>
      <c r="I52" s="149">
        <v>0</v>
      </c>
      <c r="J52" s="149">
        <v>0</v>
      </c>
      <c r="K52" s="149">
        <v>0</v>
      </c>
      <c r="L52" s="42">
        <f t="shared" si="3"/>
        <v>0</v>
      </c>
      <c r="M52" s="75">
        <f>M54</f>
        <v>0</v>
      </c>
      <c r="N52" s="75">
        <f>N54</f>
        <v>0</v>
      </c>
      <c r="O52" s="42">
        <f t="shared" si="4"/>
        <v>0</v>
      </c>
      <c r="P52" s="42">
        <f t="shared" si="0"/>
        <v>0</v>
      </c>
      <c r="Q52" s="42">
        <f t="shared" si="0"/>
        <v>0</v>
      </c>
      <c r="R52" s="42">
        <f t="shared" si="8"/>
        <v>0</v>
      </c>
      <c r="S52" s="75">
        <f>S54</f>
        <v>0</v>
      </c>
      <c r="T52" s="128">
        <f t="shared" si="1"/>
        <v>0</v>
      </c>
      <c r="U52" s="42">
        <f t="shared" si="2"/>
        <v>0</v>
      </c>
      <c r="V52" s="42">
        <f t="shared" si="6"/>
        <v>0</v>
      </c>
      <c r="W52" s="79">
        <f t="shared" si="7"/>
        <v>0</v>
      </c>
      <c r="X52" s="136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/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</row>
    <row r="53" spans="1:256" ht="12.75" customHeight="1">
      <c r="A53" s="126"/>
      <c r="B53" s="127"/>
      <c r="C53" s="127"/>
      <c r="D53" s="127"/>
      <c r="E53" s="74" t="s">
        <v>202</v>
      </c>
      <c r="F53" s="149">
        <v>0</v>
      </c>
      <c r="G53" s="149">
        <v>0</v>
      </c>
      <c r="H53" s="149">
        <v>0</v>
      </c>
      <c r="I53" s="149">
        <v>0</v>
      </c>
      <c r="J53" s="149">
        <v>0</v>
      </c>
      <c r="K53" s="149">
        <v>0</v>
      </c>
      <c r="L53" s="42">
        <f t="shared" si="3"/>
        <v>0</v>
      </c>
      <c r="M53" s="49">
        <v>0</v>
      </c>
      <c r="N53" s="49">
        <v>0</v>
      </c>
      <c r="O53" s="42">
        <f t="shared" si="4"/>
        <v>0</v>
      </c>
      <c r="P53" s="42">
        <f t="shared" si="0"/>
        <v>0</v>
      </c>
      <c r="Q53" s="42">
        <f t="shared" si="0"/>
        <v>0</v>
      </c>
      <c r="R53" s="42">
        <f t="shared" si="8"/>
        <v>0</v>
      </c>
      <c r="S53" s="49">
        <v>0</v>
      </c>
      <c r="T53" s="128">
        <f t="shared" si="1"/>
        <v>0</v>
      </c>
      <c r="U53" s="42">
        <f t="shared" si="2"/>
        <v>0</v>
      </c>
      <c r="V53" s="42">
        <f t="shared" si="6"/>
        <v>0</v>
      </c>
      <c r="W53" s="79">
        <f t="shared" si="7"/>
        <v>0</v>
      </c>
      <c r="X53" s="129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4"/>
      <c r="EP53" s="124"/>
      <c r="EQ53" s="124"/>
      <c r="ER53" s="124"/>
      <c r="ES53" s="124"/>
      <c r="ET53" s="124"/>
      <c r="EU53" s="124"/>
      <c r="EV53" s="124"/>
      <c r="EW53" s="124"/>
      <c r="EX53" s="124"/>
      <c r="EY53" s="124"/>
      <c r="EZ53" s="124"/>
      <c r="FA53" s="124"/>
      <c r="FB53" s="124"/>
      <c r="FC53" s="124"/>
      <c r="FD53" s="124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4"/>
      <c r="HP53" s="124"/>
      <c r="HQ53" s="124"/>
      <c r="HR53" s="124"/>
      <c r="HS53" s="124"/>
      <c r="HT53" s="124"/>
      <c r="HU53" s="124"/>
      <c r="HV53" s="124"/>
      <c r="HW53" s="124"/>
      <c r="HX53" s="124"/>
      <c r="HY53" s="124"/>
      <c r="HZ53" s="124"/>
      <c r="IA53" s="124"/>
      <c r="IB53" s="124"/>
      <c r="IC53" s="124"/>
      <c r="ID53" s="124"/>
      <c r="IE53" s="124"/>
      <c r="IF53" s="124"/>
      <c r="IG53" s="124"/>
      <c r="IH53" s="124"/>
      <c r="II53" s="124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  <c r="IU53" s="124"/>
      <c r="IV53" s="124"/>
    </row>
    <row r="54" spans="1:256" ht="30.75" customHeight="1">
      <c r="A54" s="126" t="s">
        <v>260</v>
      </c>
      <c r="B54" s="127" t="s">
        <v>231</v>
      </c>
      <c r="C54" s="127" t="s">
        <v>258</v>
      </c>
      <c r="D54" s="127" t="s">
        <v>200</v>
      </c>
      <c r="E54" s="74" t="s">
        <v>259</v>
      </c>
      <c r="F54" s="149">
        <v>0</v>
      </c>
      <c r="G54" s="149">
        <v>0</v>
      </c>
      <c r="H54" s="149">
        <v>0</v>
      </c>
      <c r="I54" s="149">
        <v>0</v>
      </c>
      <c r="J54" s="149">
        <v>0</v>
      </c>
      <c r="K54" s="149">
        <v>0</v>
      </c>
      <c r="L54" s="42">
        <f t="shared" si="3"/>
        <v>0</v>
      </c>
      <c r="M54" s="75">
        <v>0</v>
      </c>
      <c r="N54" s="75">
        <v>0</v>
      </c>
      <c r="O54" s="42">
        <f t="shared" si="4"/>
        <v>0</v>
      </c>
      <c r="P54" s="42">
        <f t="shared" si="0"/>
        <v>0</v>
      </c>
      <c r="Q54" s="42">
        <f t="shared" si="0"/>
        <v>0</v>
      </c>
      <c r="R54" s="42">
        <f t="shared" si="8"/>
        <v>0</v>
      </c>
      <c r="S54" s="75">
        <v>0</v>
      </c>
      <c r="T54" s="128">
        <f t="shared" si="1"/>
        <v>0</v>
      </c>
      <c r="U54" s="42">
        <f t="shared" si="2"/>
        <v>0</v>
      </c>
      <c r="V54" s="42">
        <f t="shared" si="6"/>
        <v>0</v>
      </c>
      <c r="W54" s="79">
        <f t="shared" si="7"/>
        <v>0</v>
      </c>
      <c r="X54" s="129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4"/>
      <c r="EP54" s="124"/>
      <c r="EQ54" s="124"/>
      <c r="ER54" s="124"/>
      <c r="ES54" s="124"/>
      <c r="ET54" s="124"/>
      <c r="EU54" s="124"/>
      <c r="EV54" s="124"/>
      <c r="EW54" s="124"/>
      <c r="EX54" s="124"/>
      <c r="EY54" s="124"/>
      <c r="EZ54" s="124"/>
      <c r="FA54" s="124"/>
      <c r="FB54" s="124"/>
      <c r="FC54" s="124"/>
      <c r="FD54" s="124"/>
      <c r="FE54" s="124"/>
      <c r="FF54" s="124"/>
      <c r="FG54" s="124"/>
      <c r="FH54" s="124"/>
      <c r="FI54" s="124"/>
      <c r="FJ54" s="124"/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124"/>
      <c r="FY54" s="124"/>
      <c r="FZ54" s="124"/>
      <c r="GA54" s="124"/>
      <c r="GB54" s="124"/>
      <c r="GC54" s="124"/>
      <c r="GD54" s="124"/>
      <c r="GE54" s="124"/>
      <c r="GF54" s="124"/>
      <c r="GG54" s="124"/>
      <c r="GH54" s="124"/>
      <c r="GI54" s="124"/>
      <c r="GJ54" s="124"/>
      <c r="GK54" s="124"/>
      <c r="GL54" s="124"/>
      <c r="GM54" s="124"/>
      <c r="GN54" s="124"/>
      <c r="GO54" s="124"/>
      <c r="GP54" s="124"/>
      <c r="GQ54" s="124"/>
      <c r="GR54" s="124"/>
      <c r="GS54" s="124"/>
      <c r="GT54" s="124"/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/>
      <c r="HI54" s="124"/>
      <c r="HJ54" s="124"/>
      <c r="HK54" s="124"/>
      <c r="HL54" s="124"/>
      <c r="HM54" s="124"/>
      <c r="HN54" s="124"/>
      <c r="HO54" s="124"/>
      <c r="HP54" s="124"/>
      <c r="HQ54" s="124"/>
      <c r="HR54" s="124"/>
      <c r="HS54" s="124"/>
      <c r="HT54" s="124"/>
      <c r="HU54" s="124"/>
      <c r="HV54" s="124"/>
      <c r="HW54" s="124"/>
      <c r="HX54" s="124"/>
      <c r="HY54" s="124"/>
      <c r="HZ54" s="124"/>
      <c r="IA54" s="124"/>
      <c r="IB54" s="124"/>
      <c r="IC54" s="124"/>
      <c r="ID54" s="124"/>
      <c r="IE54" s="124"/>
      <c r="IF54" s="124"/>
      <c r="IG54" s="124"/>
      <c r="IH54" s="124"/>
      <c r="II54" s="124"/>
      <c r="IJ54" s="124"/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  <c r="IU54" s="124"/>
      <c r="IV54" s="124"/>
    </row>
    <row r="55" spans="1:256" ht="12.75" customHeight="1">
      <c r="A55" s="126" t="s">
        <v>261</v>
      </c>
      <c r="B55" s="127" t="s">
        <v>262</v>
      </c>
      <c r="C55" s="127" t="s">
        <v>197</v>
      </c>
      <c r="D55" s="127" t="s">
        <v>197</v>
      </c>
      <c r="E55" s="195" t="s">
        <v>263</v>
      </c>
      <c r="F55" s="163">
        <v>179160.4</v>
      </c>
      <c r="G55" s="163">
        <v>167469.9</v>
      </c>
      <c r="H55" s="163">
        <v>11690.5</v>
      </c>
      <c r="I55" s="163">
        <f>J55+K55</f>
        <v>306084.2</v>
      </c>
      <c r="J55" s="163">
        <f>J57+J60+J63+J66</f>
        <v>154484.2</v>
      </c>
      <c r="K55" s="163">
        <f>K57+K60+K63+K66</f>
        <v>151600</v>
      </c>
      <c r="L55" s="42">
        <f t="shared" si="3"/>
        <v>500874</v>
      </c>
      <c r="M55" s="75">
        <f>M57+M60+M63+M66</f>
        <v>263704.9</v>
      </c>
      <c r="N55" s="75">
        <f>N57+N60+N63+N66</f>
        <v>237169.1</v>
      </c>
      <c r="O55" s="42">
        <f t="shared" si="4"/>
        <v>194789.80000000002</v>
      </c>
      <c r="P55" s="42">
        <f t="shared" si="0"/>
        <v>109220.70000000001</v>
      </c>
      <c r="Q55" s="42">
        <f t="shared" si="0"/>
        <v>85569.1</v>
      </c>
      <c r="R55" s="42">
        <f t="shared" si="8"/>
        <v>582589.4199999999</v>
      </c>
      <c r="S55" s="75">
        <f>S57+S60+S63+S66</f>
        <v>297986.5</v>
      </c>
      <c r="T55" s="128">
        <f t="shared" si="1"/>
        <v>284602.92</v>
      </c>
      <c r="U55" s="42">
        <f t="shared" si="2"/>
        <v>684207.9789999999</v>
      </c>
      <c r="V55" s="42">
        <f t="shared" si="6"/>
        <v>342684.475</v>
      </c>
      <c r="W55" s="79">
        <f t="shared" si="7"/>
        <v>341523.50399999996</v>
      </c>
      <c r="X55" s="136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4"/>
      <c r="BT55" s="124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4"/>
      <c r="EP55" s="124"/>
      <c r="EQ55" s="124"/>
      <c r="ER55" s="124"/>
      <c r="ES55" s="124"/>
      <c r="ET55" s="124"/>
      <c r="EU55" s="124"/>
      <c r="EV55" s="124"/>
      <c r="EW55" s="124"/>
      <c r="EX55" s="124"/>
      <c r="EY55" s="124"/>
      <c r="EZ55" s="124"/>
      <c r="FA55" s="124"/>
      <c r="FB55" s="124"/>
      <c r="FC55" s="124"/>
      <c r="FD55" s="124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  <c r="GD55" s="124"/>
      <c r="GE55" s="124"/>
      <c r="GF55" s="124"/>
      <c r="GG55" s="124"/>
      <c r="GH55" s="124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124"/>
      <c r="HL55" s="124"/>
      <c r="HM55" s="124"/>
      <c r="HN55" s="124"/>
      <c r="HO55" s="124"/>
      <c r="HP55" s="124"/>
      <c r="HQ55" s="124"/>
      <c r="HR55" s="124"/>
      <c r="HS55" s="124"/>
      <c r="HT55" s="124"/>
      <c r="HU55" s="124"/>
      <c r="HV55" s="124"/>
      <c r="HW55" s="124"/>
      <c r="HX55" s="124"/>
      <c r="HY55" s="124"/>
      <c r="HZ55" s="124"/>
      <c r="IA55" s="124"/>
      <c r="IB55" s="124"/>
      <c r="IC55" s="124"/>
      <c r="ID55" s="124"/>
      <c r="IE55" s="124"/>
      <c r="IF55" s="124"/>
      <c r="IG55" s="124"/>
      <c r="IH55" s="124"/>
      <c r="II55" s="124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  <c r="IU55" s="124"/>
      <c r="IV55" s="124"/>
    </row>
    <row r="56" spans="1:256" ht="12.75" customHeight="1">
      <c r="A56" s="126"/>
      <c r="B56" s="127"/>
      <c r="C56" s="127"/>
      <c r="D56" s="127"/>
      <c r="E56" s="74" t="s">
        <v>5</v>
      </c>
      <c r="F56" s="135"/>
      <c r="G56" s="135"/>
      <c r="H56" s="135"/>
      <c r="I56" s="135"/>
      <c r="J56" s="135"/>
      <c r="K56" s="135"/>
      <c r="L56" s="42">
        <f t="shared" si="3"/>
        <v>0</v>
      </c>
      <c r="M56" s="49">
        <v>0</v>
      </c>
      <c r="N56" s="49">
        <v>0</v>
      </c>
      <c r="O56" s="42">
        <f t="shared" si="4"/>
        <v>0</v>
      </c>
      <c r="P56" s="42">
        <f t="shared" si="0"/>
        <v>0</v>
      </c>
      <c r="Q56" s="42">
        <f t="shared" si="0"/>
        <v>0</v>
      </c>
      <c r="R56" s="42">
        <f t="shared" si="8"/>
        <v>0</v>
      </c>
      <c r="S56" s="49">
        <v>0</v>
      </c>
      <c r="T56" s="128">
        <f t="shared" si="1"/>
        <v>0</v>
      </c>
      <c r="U56" s="42">
        <f t="shared" si="2"/>
        <v>0</v>
      </c>
      <c r="V56" s="42">
        <f t="shared" si="6"/>
        <v>0</v>
      </c>
      <c r="W56" s="79">
        <f t="shared" si="7"/>
        <v>0</v>
      </c>
      <c r="X56" s="136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4"/>
      <c r="BS56" s="124"/>
      <c r="BT56" s="124"/>
      <c r="BU56" s="124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4"/>
      <c r="EP56" s="124"/>
      <c r="EQ56" s="124"/>
      <c r="ER56" s="124"/>
      <c r="ES56" s="124"/>
      <c r="ET56" s="124"/>
      <c r="EU56" s="124"/>
      <c r="EV56" s="124"/>
      <c r="EW56" s="124"/>
      <c r="EX56" s="124"/>
      <c r="EY56" s="124"/>
      <c r="EZ56" s="124"/>
      <c r="FA56" s="124"/>
      <c r="FB56" s="124"/>
      <c r="FC56" s="124"/>
      <c r="FD56" s="124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4"/>
      <c r="HP56" s="124"/>
      <c r="HQ56" s="124"/>
      <c r="HR56" s="124"/>
      <c r="HS56" s="124"/>
      <c r="HT56" s="124"/>
      <c r="HU56" s="124"/>
      <c r="HV56" s="124"/>
      <c r="HW56" s="124"/>
      <c r="HX56" s="124"/>
      <c r="HY56" s="124"/>
      <c r="HZ56" s="124"/>
      <c r="IA56" s="124"/>
      <c r="IB56" s="124"/>
      <c r="IC56" s="124"/>
      <c r="ID56" s="124"/>
      <c r="IE56" s="124"/>
      <c r="IF56" s="124"/>
      <c r="IG56" s="124"/>
      <c r="IH56" s="124"/>
      <c r="II56" s="124"/>
      <c r="IJ56" s="124"/>
      <c r="IK56" s="124"/>
      <c r="IL56" s="124"/>
      <c r="IM56" s="124"/>
      <c r="IN56" s="124"/>
      <c r="IO56" s="124"/>
      <c r="IP56" s="124"/>
      <c r="IQ56" s="124"/>
      <c r="IR56" s="124"/>
      <c r="IS56" s="124"/>
      <c r="IT56" s="124"/>
      <c r="IU56" s="124"/>
      <c r="IV56" s="124"/>
    </row>
    <row r="57" spans="1:256" ht="32.25" customHeight="1">
      <c r="A57" s="62" t="s">
        <v>264</v>
      </c>
      <c r="B57" s="38" t="s">
        <v>262</v>
      </c>
      <c r="C57" s="38" t="s">
        <v>200</v>
      </c>
      <c r="D57" s="38" t="s">
        <v>197</v>
      </c>
      <c r="E57" s="183" t="s">
        <v>265</v>
      </c>
      <c r="F57" s="139">
        <v>163321.7</v>
      </c>
      <c r="G57" s="139">
        <v>158367.2</v>
      </c>
      <c r="H57" s="139">
        <v>4954.5</v>
      </c>
      <c r="I57" s="139">
        <f>I59</f>
        <v>275892.2</v>
      </c>
      <c r="J57" s="139">
        <f>J59</f>
        <v>134292.2</v>
      </c>
      <c r="K57" s="139">
        <f>K59</f>
        <v>141600</v>
      </c>
      <c r="L57" s="42">
        <f t="shared" si="3"/>
        <v>448236.6</v>
      </c>
      <c r="M57" s="42">
        <f>M59</f>
        <v>226867.5</v>
      </c>
      <c r="N57" s="42">
        <f>N59</f>
        <v>221369.1</v>
      </c>
      <c r="O57" s="42">
        <f t="shared" si="4"/>
        <v>172344.4</v>
      </c>
      <c r="P57" s="42">
        <f t="shared" si="0"/>
        <v>92575.29999999999</v>
      </c>
      <c r="Q57" s="42">
        <f t="shared" si="0"/>
        <v>79769.1</v>
      </c>
      <c r="R57" s="42">
        <f t="shared" si="8"/>
        <v>522003.22</v>
      </c>
      <c r="S57" s="42">
        <f>S59</f>
        <v>256360.3</v>
      </c>
      <c r="T57" s="128">
        <f t="shared" si="1"/>
        <v>265642.92</v>
      </c>
      <c r="U57" s="42">
        <f t="shared" si="2"/>
        <v>613585.8489999999</v>
      </c>
      <c r="V57" s="42">
        <f t="shared" si="6"/>
        <v>294814.345</v>
      </c>
      <c r="W57" s="79">
        <f t="shared" si="7"/>
        <v>318771.50399999996</v>
      </c>
      <c r="X57" s="136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ht="12.75" customHeight="1">
      <c r="A58" s="126"/>
      <c r="B58" s="127"/>
      <c r="C58" s="127"/>
      <c r="D58" s="127"/>
      <c r="E58" s="74" t="s">
        <v>202</v>
      </c>
      <c r="F58" s="135"/>
      <c r="G58" s="135"/>
      <c r="H58" s="135"/>
      <c r="I58" s="135"/>
      <c r="J58" s="135"/>
      <c r="K58" s="135"/>
      <c r="L58" s="42">
        <f t="shared" si="3"/>
        <v>0</v>
      </c>
      <c r="M58" s="49">
        <v>0</v>
      </c>
      <c r="N58" s="49">
        <v>0</v>
      </c>
      <c r="O58" s="42">
        <f t="shared" si="4"/>
        <v>0</v>
      </c>
      <c r="P58" s="42">
        <f t="shared" si="0"/>
        <v>0</v>
      </c>
      <c r="Q58" s="42">
        <f t="shared" si="0"/>
        <v>0</v>
      </c>
      <c r="R58" s="42">
        <f t="shared" si="8"/>
        <v>0</v>
      </c>
      <c r="S58" s="49">
        <v>0</v>
      </c>
      <c r="T58" s="128">
        <f t="shared" si="1"/>
        <v>0</v>
      </c>
      <c r="U58" s="42">
        <f t="shared" si="2"/>
        <v>0</v>
      </c>
      <c r="V58" s="42">
        <f t="shared" si="6"/>
        <v>0</v>
      </c>
      <c r="W58" s="79">
        <f t="shared" si="7"/>
        <v>0</v>
      </c>
      <c r="X58" s="129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  <c r="DT58" s="124"/>
      <c r="DU58" s="124"/>
      <c r="DV58" s="124"/>
      <c r="DW58" s="124"/>
      <c r="DX58" s="124"/>
      <c r="DY58" s="124"/>
      <c r="DZ58" s="124"/>
      <c r="EA58" s="124"/>
      <c r="EB58" s="124"/>
      <c r="EC58" s="124"/>
      <c r="ED58" s="124"/>
      <c r="EE58" s="124"/>
      <c r="EF58" s="124"/>
      <c r="EG58" s="124"/>
      <c r="EH58" s="124"/>
      <c r="EI58" s="124"/>
      <c r="EJ58" s="124"/>
      <c r="EK58" s="124"/>
      <c r="EL58" s="124"/>
      <c r="EM58" s="124"/>
      <c r="EN58" s="124"/>
      <c r="EO58" s="124"/>
      <c r="EP58" s="124"/>
      <c r="EQ58" s="124"/>
      <c r="ER58" s="124"/>
      <c r="ES58" s="124"/>
      <c r="ET58" s="124"/>
      <c r="EU58" s="124"/>
      <c r="EV58" s="124"/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4"/>
      <c r="FL58" s="124"/>
      <c r="FM58" s="124"/>
      <c r="FN58" s="124"/>
      <c r="FO58" s="124"/>
      <c r="FP58" s="124"/>
      <c r="FQ58" s="124"/>
      <c r="FR58" s="124"/>
      <c r="FS58" s="124"/>
      <c r="FT58" s="124"/>
      <c r="FU58" s="124"/>
      <c r="FV58" s="124"/>
      <c r="FW58" s="124"/>
      <c r="FX58" s="124"/>
      <c r="FY58" s="124"/>
      <c r="FZ58" s="124"/>
      <c r="GA58" s="124"/>
      <c r="GB58" s="124"/>
      <c r="GC58" s="124"/>
      <c r="GD58" s="124"/>
      <c r="GE58" s="124"/>
      <c r="GF58" s="124"/>
      <c r="GG58" s="124"/>
      <c r="GH58" s="124"/>
      <c r="GI58" s="124"/>
      <c r="GJ58" s="124"/>
      <c r="GK58" s="124"/>
      <c r="GL58" s="124"/>
      <c r="GM58" s="124"/>
      <c r="GN58" s="124"/>
      <c r="GO58" s="124"/>
      <c r="GP58" s="124"/>
      <c r="GQ58" s="124"/>
      <c r="GR58" s="124"/>
      <c r="GS58" s="124"/>
      <c r="GT58" s="124"/>
      <c r="GU58" s="124"/>
      <c r="GV58" s="124"/>
      <c r="GW58" s="124"/>
      <c r="GX58" s="124"/>
      <c r="GY58" s="124"/>
      <c r="GZ58" s="124"/>
      <c r="HA58" s="124"/>
      <c r="HB58" s="124"/>
      <c r="HC58" s="124"/>
      <c r="HD58" s="124"/>
      <c r="HE58" s="124"/>
      <c r="HF58" s="124"/>
      <c r="HG58" s="124"/>
      <c r="HH58" s="124"/>
      <c r="HI58" s="124"/>
      <c r="HJ58" s="124"/>
      <c r="HK58" s="124"/>
      <c r="HL58" s="124"/>
      <c r="HM58" s="124"/>
      <c r="HN58" s="124"/>
      <c r="HO58" s="124"/>
      <c r="HP58" s="124"/>
      <c r="HQ58" s="124"/>
      <c r="HR58" s="124"/>
      <c r="HS58" s="124"/>
      <c r="HT58" s="124"/>
      <c r="HU58" s="124"/>
      <c r="HV58" s="124"/>
      <c r="HW58" s="124"/>
      <c r="HX58" s="124"/>
      <c r="HY58" s="124"/>
      <c r="HZ58" s="124"/>
      <c r="IA58" s="124"/>
      <c r="IB58" s="124"/>
      <c r="IC58" s="124"/>
      <c r="ID58" s="124"/>
      <c r="IE58" s="124"/>
      <c r="IF58" s="124"/>
      <c r="IG58" s="124"/>
      <c r="IH58" s="124"/>
      <c r="II58" s="124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  <c r="IU58" s="124"/>
      <c r="IV58" s="124"/>
    </row>
    <row r="59" spans="1:256" s="130" customFormat="1" ht="27.75" customHeight="1">
      <c r="A59" s="126" t="s">
        <v>266</v>
      </c>
      <c r="B59" s="127" t="s">
        <v>262</v>
      </c>
      <c r="C59" s="127" t="s">
        <v>200</v>
      </c>
      <c r="D59" s="127" t="s">
        <v>200</v>
      </c>
      <c r="E59" s="74" t="s">
        <v>265</v>
      </c>
      <c r="F59" s="135">
        <v>163321.7</v>
      </c>
      <c r="G59" s="135">
        <v>158367.2</v>
      </c>
      <c r="H59" s="135">
        <v>4954.5</v>
      </c>
      <c r="I59" s="135">
        <f>J59+K59</f>
        <v>275892.2</v>
      </c>
      <c r="J59" s="135">
        <v>134292.2</v>
      </c>
      <c r="K59" s="135">
        <v>141600</v>
      </c>
      <c r="L59" s="42">
        <f t="shared" si="3"/>
        <v>448236.6</v>
      </c>
      <c r="M59" s="75">
        <v>226867.5</v>
      </c>
      <c r="N59" s="75">
        <v>221369.1</v>
      </c>
      <c r="O59" s="42">
        <f t="shared" si="4"/>
        <v>172344.4</v>
      </c>
      <c r="P59" s="42">
        <f t="shared" si="0"/>
        <v>92575.29999999999</v>
      </c>
      <c r="Q59" s="42">
        <f t="shared" si="0"/>
        <v>79769.1</v>
      </c>
      <c r="R59" s="42">
        <f t="shared" si="8"/>
        <v>522003.22</v>
      </c>
      <c r="S59" s="75">
        <v>256360.3</v>
      </c>
      <c r="T59" s="128">
        <f t="shared" si="1"/>
        <v>265642.92</v>
      </c>
      <c r="U59" s="42">
        <f t="shared" si="2"/>
        <v>613585.8489999999</v>
      </c>
      <c r="V59" s="42">
        <f t="shared" si="6"/>
        <v>294814.345</v>
      </c>
      <c r="W59" s="79">
        <f t="shared" si="7"/>
        <v>318771.50399999996</v>
      </c>
      <c r="X59" s="136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4"/>
      <c r="DV59" s="124"/>
      <c r="DW59" s="124"/>
      <c r="DX59" s="124"/>
      <c r="DY59" s="124"/>
      <c r="DZ59" s="124"/>
      <c r="EA59" s="124"/>
      <c r="EB59" s="124"/>
      <c r="EC59" s="124"/>
      <c r="ED59" s="124"/>
      <c r="EE59" s="124"/>
      <c r="EF59" s="124"/>
      <c r="EG59" s="124"/>
      <c r="EH59" s="124"/>
      <c r="EI59" s="124"/>
      <c r="EJ59" s="124"/>
      <c r="EK59" s="124"/>
      <c r="EL59" s="124"/>
      <c r="EM59" s="124"/>
      <c r="EN59" s="124"/>
      <c r="EO59" s="124"/>
      <c r="EP59" s="124"/>
      <c r="EQ59" s="124"/>
      <c r="ER59" s="124"/>
      <c r="ES59" s="124"/>
      <c r="ET59" s="124"/>
      <c r="EU59" s="124"/>
      <c r="EV59" s="124"/>
      <c r="EW59" s="124"/>
      <c r="EX59" s="124"/>
      <c r="EY59" s="124"/>
      <c r="EZ59" s="124"/>
      <c r="FA59" s="124"/>
      <c r="FB59" s="124"/>
      <c r="FC59" s="124"/>
      <c r="FD59" s="124"/>
      <c r="FE59" s="124"/>
      <c r="FF59" s="124"/>
      <c r="FG59" s="124"/>
      <c r="FH59" s="124"/>
      <c r="FI59" s="124"/>
      <c r="FJ59" s="124"/>
      <c r="FK59" s="124"/>
      <c r="FL59" s="124"/>
      <c r="FM59" s="124"/>
      <c r="FN59" s="124"/>
      <c r="FO59" s="124"/>
      <c r="FP59" s="124"/>
      <c r="FQ59" s="124"/>
      <c r="FR59" s="124"/>
      <c r="FS59" s="124"/>
      <c r="FT59" s="124"/>
      <c r="FU59" s="124"/>
      <c r="FV59" s="124"/>
      <c r="FW59" s="124"/>
      <c r="FX59" s="124"/>
      <c r="FY59" s="124"/>
      <c r="FZ59" s="124"/>
      <c r="GA59" s="124"/>
      <c r="GB59" s="124"/>
      <c r="GC59" s="124"/>
      <c r="GD59" s="124"/>
      <c r="GE59" s="124"/>
      <c r="GF59" s="124"/>
      <c r="GG59" s="124"/>
      <c r="GH59" s="124"/>
      <c r="GI59" s="124"/>
      <c r="GJ59" s="124"/>
      <c r="GK59" s="124"/>
      <c r="GL59" s="124"/>
      <c r="GM59" s="124"/>
      <c r="GN59" s="124"/>
      <c r="GO59" s="124"/>
      <c r="GP59" s="124"/>
      <c r="GQ59" s="124"/>
      <c r="GR59" s="124"/>
      <c r="GS59" s="124"/>
      <c r="GT59" s="124"/>
      <c r="GU59" s="124"/>
      <c r="GV59" s="124"/>
      <c r="GW59" s="124"/>
      <c r="GX59" s="124"/>
      <c r="GY59" s="124"/>
      <c r="GZ59" s="124"/>
      <c r="HA59" s="124"/>
      <c r="HB59" s="124"/>
      <c r="HC59" s="124"/>
      <c r="HD59" s="124"/>
      <c r="HE59" s="124"/>
      <c r="HF59" s="124"/>
      <c r="HG59" s="124"/>
      <c r="HH59" s="124"/>
      <c r="HI59" s="124"/>
      <c r="HJ59" s="124"/>
      <c r="HK59" s="124"/>
      <c r="HL59" s="124"/>
      <c r="HM59" s="124"/>
      <c r="HN59" s="124"/>
      <c r="HO59" s="124"/>
      <c r="HP59" s="124"/>
      <c r="HQ59" s="124"/>
      <c r="HR59" s="124"/>
      <c r="HS59" s="124"/>
      <c r="HT59" s="124"/>
      <c r="HU59" s="124"/>
      <c r="HV59" s="124"/>
      <c r="HW59" s="124"/>
      <c r="HX59" s="124"/>
      <c r="HY59" s="124"/>
      <c r="HZ59" s="124"/>
      <c r="IA59" s="124"/>
      <c r="IB59" s="124"/>
      <c r="IC59" s="124"/>
      <c r="ID59" s="124"/>
      <c r="IE59" s="124"/>
      <c r="IF59" s="124"/>
      <c r="IG59" s="124"/>
      <c r="IH59" s="124"/>
      <c r="II59" s="124"/>
      <c r="IJ59" s="124"/>
      <c r="IK59" s="124"/>
      <c r="IL59" s="124"/>
      <c r="IM59" s="124"/>
      <c r="IN59" s="124"/>
      <c r="IO59" s="124"/>
      <c r="IP59" s="124"/>
      <c r="IQ59" s="124"/>
      <c r="IR59" s="124"/>
      <c r="IS59" s="124"/>
      <c r="IT59" s="124"/>
      <c r="IU59" s="124"/>
      <c r="IV59" s="124"/>
    </row>
    <row r="60" spans="1:256" ht="12.75" customHeight="1">
      <c r="A60" s="62" t="s">
        <v>267</v>
      </c>
      <c r="B60" s="38" t="s">
        <v>262</v>
      </c>
      <c r="C60" s="38" t="s">
        <v>224</v>
      </c>
      <c r="D60" s="38" t="s">
        <v>197</v>
      </c>
      <c r="E60" s="183" t="s">
        <v>268</v>
      </c>
      <c r="F60" s="139">
        <v>0</v>
      </c>
      <c r="G60" s="139">
        <v>0</v>
      </c>
      <c r="H60" s="139">
        <v>0</v>
      </c>
      <c r="I60" s="139">
        <f>I62</f>
        <v>5000</v>
      </c>
      <c r="J60" s="139">
        <f>J62</f>
        <v>5000</v>
      </c>
      <c r="K60" s="139">
        <f>K62</f>
        <v>0</v>
      </c>
      <c r="L60" s="42">
        <f t="shared" si="3"/>
        <v>11000</v>
      </c>
      <c r="M60" s="42">
        <f>M62</f>
        <v>11000</v>
      </c>
      <c r="N60" s="42">
        <f>N62</f>
        <v>0</v>
      </c>
      <c r="O60" s="42">
        <f t="shared" si="4"/>
        <v>6000</v>
      </c>
      <c r="P60" s="42">
        <f t="shared" si="0"/>
        <v>6000</v>
      </c>
      <c r="Q60" s="42">
        <f t="shared" si="0"/>
        <v>0</v>
      </c>
      <c r="R60" s="42">
        <f t="shared" si="8"/>
        <v>12430</v>
      </c>
      <c r="S60" s="42">
        <f>S62</f>
        <v>12430</v>
      </c>
      <c r="T60" s="128">
        <f t="shared" si="1"/>
        <v>0</v>
      </c>
      <c r="U60" s="42">
        <f t="shared" si="2"/>
        <v>14294.5</v>
      </c>
      <c r="V60" s="42">
        <f t="shared" si="6"/>
        <v>14294.5</v>
      </c>
      <c r="W60" s="79">
        <f t="shared" si="7"/>
        <v>0</v>
      </c>
      <c r="X60" s="136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ht="12.75" customHeight="1">
      <c r="A61" s="126"/>
      <c r="B61" s="127"/>
      <c r="C61" s="127"/>
      <c r="D61" s="127"/>
      <c r="E61" s="74" t="s">
        <v>202</v>
      </c>
      <c r="F61" s="135">
        <v>0</v>
      </c>
      <c r="G61" s="135">
        <v>0</v>
      </c>
      <c r="H61" s="135">
        <v>0</v>
      </c>
      <c r="I61" s="135">
        <v>0</v>
      </c>
      <c r="J61" s="135">
        <v>0</v>
      </c>
      <c r="K61" s="135">
        <v>0</v>
      </c>
      <c r="L61" s="42">
        <f t="shared" si="3"/>
        <v>0</v>
      </c>
      <c r="M61" s="49">
        <v>0</v>
      </c>
      <c r="N61" s="49">
        <v>0</v>
      </c>
      <c r="O61" s="42">
        <f t="shared" si="4"/>
        <v>0</v>
      </c>
      <c r="P61" s="42">
        <f t="shared" si="0"/>
        <v>0</v>
      </c>
      <c r="Q61" s="42">
        <f t="shared" si="0"/>
        <v>0</v>
      </c>
      <c r="R61" s="42">
        <f t="shared" si="8"/>
        <v>0</v>
      </c>
      <c r="S61" s="49">
        <v>0</v>
      </c>
      <c r="T61" s="128">
        <f t="shared" si="1"/>
        <v>0</v>
      </c>
      <c r="U61" s="42">
        <f t="shared" si="2"/>
        <v>0</v>
      </c>
      <c r="V61" s="42">
        <f t="shared" si="6"/>
        <v>0</v>
      </c>
      <c r="W61" s="79">
        <f t="shared" si="7"/>
        <v>0</v>
      </c>
      <c r="X61" s="129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4"/>
      <c r="EP61" s="124"/>
      <c r="EQ61" s="124"/>
      <c r="ER61" s="124"/>
      <c r="ES61" s="124"/>
      <c r="ET61" s="124"/>
      <c r="EU61" s="124"/>
      <c r="EV61" s="124"/>
      <c r="EW61" s="124"/>
      <c r="EX61" s="124"/>
      <c r="EY61" s="124"/>
      <c r="EZ61" s="124"/>
      <c r="FA61" s="124"/>
      <c r="FB61" s="124"/>
      <c r="FC61" s="124"/>
      <c r="FD61" s="124"/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4"/>
      <c r="FR61" s="124"/>
      <c r="FS61" s="124"/>
      <c r="FT61" s="124"/>
      <c r="FU61" s="124"/>
      <c r="FV61" s="124"/>
      <c r="FW61" s="124"/>
      <c r="FX61" s="124"/>
      <c r="FY61" s="124"/>
      <c r="FZ61" s="124"/>
      <c r="GA61" s="124"/>
      <c r="GB61" s="124"/>
      <c r="GC61" s="124"/>
      <c r="GD61" s="124"/>
      <c r="GE61" s="124"/>
      <c r="GF61" s="124"/>
      <c r="GG61" s="124"/>
      <c r="GH61" s="124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4"/>
      <c r="GT61" s="124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4"/>
      <c r="HF61" s="124"/>
      <c r="HG61" s="124"/>
      <c r="HH61" s="124"/>
      <c r="HI61" s="124"/>
      <c r="HJ61" s="124"/>
      <c r="HK61" s="124"/>
      <c r="HL61" s="124"/>
      <c r="HM61" s="124"/>
      <c r="HN61" s="124"/>
      <c r="HO61" s="124"/>
      <c r="HP61" s="124"/>
      <c r="HQ61" s="124"/>
      <c r="HR61" s="124"/>
      <c r="HS61" s="124"/>
      <c r="HT61" s="124"/>
      <c r="HU61" s="124"/>
      <c r="HV61" s="124"/>
      <c r="HW61" s="124"/>
      <c r="HX61" s="124"/>
      <c r="HY61" s="124"/>
      <c r="HZ61" s="124"/>
      <c r="IA61" s="124"/>
      <c r="IB61" s="124"/>
      <c r="IC61" s="124"/>
      <c r="ID61" s="124"/>
      <c r="IE61" s="124"/>
      <c r="IF61" s="124"/>
      <c r="IG61" s="124"/>
      <c r="IH61" s="124"/>
      <c r="II61" s="124"/>
      <c r="IJ61" s="124"/>
      <c r="IK61" s="124"/>
      <c r="IL61" s="124"/>
      <c r="IM61" s="124"/>
      <c r="IN61" s="124"/>
      <c r="IO61" s="124"/>
      <c r="IP61" s="124"/>
      <c r="IQ61" s="124"/>
      <c r="IR61" s="124"/>
      <c r="IS61" s="124"/>
      <c r="IT61" s="124"/>
      <c r="IU61" s="124"/>
      <c r="IV61" s="124"/>
    </row>
    <row r="62" spans="1:256" s="130" customFormat="1" ht="27.75" customHeight="1">
      <c r="A62" s="126" t="s">
        <v>269</v>
      </c>
      <c r="B62" s="127" t="s">
        <v>262</v>
      </c>
      <c r="C62" s="127" t="s">
        <v>224</v>
      </c>
      <c r="D62" s="127" t="s">
        <v>200</v>
      </c>
      <c r="E62" s="74" t="s">
        <v>268</v>
      </c>
      <c r="F62" s="135">
        <v>0</v>
      </c>
      <c r="G62" s="135">
        <v>0</v>
      </c>
      <c r="H62" s="135">
        <v>0</v>
      </c>
      <c r="I62" s="135">
        <f>J62+K62</f>
        <v>5000</v>
      </c>
      <c r="J62" s="135">
        <v>5000</v>
      </c>
      <c r="K62" s="135"/>
      <c r="L62" s="42">
        <f t="shared" si="3"/>
        <v>11000</v>
      </c>
      <c r="M62" s="75">
        <v>11000</v>
      </c>
      <c r="N62" s="75">
        <v>0</v>
      </c>
      <c r="O62" s="42">
        <f t="shared" si="4"/>
        <v>6000</v>
      </c>
      <c r="P62" s="42">
        <f t="shared" si="0"/>
        <v>6000</v>
      </c>
      <c r="Q62" s="42">
        <f t="shared" si="0"/>
        <v>0</v>
      </c>
      <c r="R62" s="42">
        <f t="shared" si="8"/>
        <v>12430</v>
      </c>
      <c r="S62" s="75">
        <v>12430</v>
      </c>
      <c r="T62" s="128">
        <f t="shared" si="1"/>
        <v>0</v>
      </c>
      <c r="U62" s="42">
        <f t="shared" si="2"/>
        <v>14294.5</v>
      </c>
      <c r="V62" s="42">
        <f t="shared" si="6"/>
        <v>14294.5</v>
      </c>
      <c r="W62" s="79">
        <f t="shared" si="7"/>
        <v>0</v>
      </c>
      <c r="X62" s="136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4"/>
      <c r="BS62" s="124"/>
      <c r="BT62" s="124"/>
      <c r="BU62" s="124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4"/>
      <c r="FF62" s="124"/>
      <c r="FG62" s="124"/>
      <c r="FH62" s="124"/>
      <c r="FI62" s="124"/>
      <c r="FJ62" s="124"/>
      <c r="FK62" s="124"/>
      <c r="FL62" s="124"/>
      <c r="FM62" s="124"/>
      <c r="FN62" s="124"/>
      <c r="FO62" s="124"/>
      <c r="FP62" s="124"/>
      <c r="FQ62" s="124"/>
      <c r="FR62" s="124"/>
      <c r="FS62" s="124"/>
      <c r="FT62" s="124"/>
      <c r="FU62" s="124"/>
      <c r="FV62" s="124"/>
      <c r="FW62" s="124"/>
      <c r="FX62" s="124"/>
      <c r="FY62" s="124"/>
      <c r="FZ62" s="124"/>
      <c r="GA62" s="124"/>
      <c r="GB62" s="124"/>
      <c r="GC62" s="124"/>
      <c r="GD62" s="124"/>
      <c r="GE62" s="124"/>
      <c r="GF62" s="124"/>
      <c r="GG62" s="124"/>
      <c r="GH62" s="124"/>
      <c r="GI62" s="124"/>
      <c r="GJ62" s="124"/>
      <c r="GK62" s="124"/>
      <c r="GL62" s="124"/>
      <c r="GM62" s="124"/>
      <c r="GN62" s="124"/>
      <c r="GO62" s="124"/>
      <c r="GP62" s="124"/>
      <c r="GQ62" s="124"/>
      <c r="GR62" s="124"/>
      <c r="GS62" s="124"/>
      <c r="GT62" s="124"/>
      <c r="GU62" s="124"/>
      <c r="GV62" s="124"/>
      <c r="GW62" s="124"/>
      <c r="GX62" s="124"/>
      <c r="GY62" s="124"/>
      <c r="GZ62" s="124"/>
      <c r="HA62" s="124"/>
      <c r="HB62" s="124"/>
      <c r="HC62" s="124"/>
      <c r="HD62" s="124"/>
      <c r="HE62" s="124"/>
      <c r="HF62" s="124"/>
      <c r="HG62" s="124"/>
      <c r="HH62" s="124"/>
      <c r="HI62" s="124"/>
      <c r="HJ62" s="124"/>
      <c r="HK62" s="124"/>
      <c r="HL62" s="124"/>
      <c r="HM62" s="124"/>
      <c r="HN62" s="124"/>
      <c r="HO62" s="124"/>
      <c r="HP62" s="124"/>
      <c r="HQ62" s="124"/>
      <c r="HR62" s="124"/>
      <c r="HS62" s="124"/>
      <c r="HT62" s="124"/>
      <c r="HU62" s="124"/>
      <c r="HV62" s="124"/>
      <c r="HW62" s="124"/>
      <c r="HX62" s="124"/>
      <c r="HY62" s="124"/>
      <c r="HZ62" s="124"/>
      <c r="IA62" s="124"/>
      <c r="IB62" s="124"/>
      <c r="IC62" s="124"/>
      <c r="ID62" s="124"/>
      <c r="IE62" s="124"/>
      <c r="IF62" s="124"/>
      <c r="IG62" s="124"/>
      <c r="IH62" s="124"/>
      <c r="II62" s="124"/>
      <c r="IJ62" s="124"/>
      <c r="IK62" s="124"/>
      <c r="IL62" s="124"/>
      <c r="IM62" s="124"/>
      <c r="IN62" s="124"/>
      <c r="IO62" s="124"/>
      <c r="IP62" s="124"/>
      <c r="IQ62" s="124"/>
      <c r="IR62" s="124"/>
      <c r="IS62" s="124"/>
      <c r="IT62" s="124"/>
      <c r="IU62" s="124"/>
      <c r="IV62" s="124"/>
    </row>
    <row r="63" spans="1:256" ht="12.75" customHeight="1">
      <c r="A63" s="62" t="s">
        <v>270</v>
      </c>
      <c r="B63" s="38" t="s">
        <v>262</v>
      </c>
      <c r="C63" s="38" t="s">
        <v>206</v>
      </c>
      <c r="D63" s="38" t="s">
        <v>197</v>
      </c>
      <c r="E63" s="183" t="s">
        <v>271</v>
      </c>
      <c r="F63" s="139">
        <v>0</v>
      </c>
      <c r="G63" s="139">
        <v>0</v>
      </c>
      <c r="H63" s="139">
        <v>0</v>
      </c>
      <c r="I63" s="139">
        <f>I65</f>
        <v>5192</v>
      </c>
      <c r="J63" s="139">
        <f>J65</f>
        <v>5192</v>
      </c>
      <c r="K63" s="139">
        <f>K65</f>
        <v>0</v>
      </c>
      <c r="L63" s="42">
        <f t="shared" si="3"/>
        <v>8287.4</v>
      </c>
      <c r="M63" s="42">
        <f>M65</f>
        <v>8287.4</v>
      </c>
      <c r="N63" s="42">
        <f>N65</f>
        <v>0</v>
      </c>
      <c r="O63" s="42">
        <f t="shared" si="4"/>
        <v>3095.3999999999996</v>
      </c>
      <c r="P63" s="42">
        <f t="shared" si="0"/>
        <v>3095.3999999999996</v>
      </c>
      <c r="Q63" s="42">
        <f t="shared" si="0"/>
        <v>0</v>
      </c>
      <c r="R63" s="42">
        <f t="shared" si="8"/>
        <v>9364.7</v>
      </c>
      <c r="S63" s="42">
        <f>S65</f>
        <v>9364.7</v>
      </c>
      <c r="T63" s="128">
        <f t="shared" si="1"/>
        <v>0</v>
      </c>
      <c r="U63" s="42">
        <f t="shared" si="2"/>
        <v>10769.405</v>
      </c>
      <c r="V63" s="42">
        <f t="shared" si="6"/>
        <v>10769.405</v>
      </c>
      <c r="W63" s="79">
        <f t="shared" si="7"/>
        <v>0</v>
      </c>
      <c r="X63" s="129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ht="12.75" customHeight="1">
      <c r="A64" s="126"/>
      <c r="B64" s="127"/>
      <c r="C64" s="127"/>
      <c r="D64" s="127"/>
      <c r="E64" s="74" t="s">
        <v>202</v>
      </c>
      <c r="F64" s="139">
        <v>0</v>
      </c>
      <c r="G64" s="139">
        <v>0</v>
      </c>
      <c r="H64" s="139">
        <v>0</v>
      </c>
      <c r="I64" s="139">
        <v>0</v>
      </c>
      <c r="J64" s="139">
        <v>0</v>
      </c>
      <c r="K64" s="139">
        <v>0</v>
      </c>
      <c r="L64" s="42">
        <f t="shared" si="3"/>
        <v>0</v>
      </c>
      <c r="M64" s="75">
        <v>0</v>
      </c>
      <c r="N64" s="75">
        <v>0</v>
      </c>
      <c r="O64" s="42">
        <f t="shared" si="4"/>
        <v>0</v>
      </c>
      <c r="P64" s="42">
        <f t="shared" si="0"/>
        <v>0</v>
      </c>
      <c r="Q64" s="42">
        <f t="shared" si="0"/>
        <v>0</v>
      </c>
      <c r="R64" s="42">
        <f t="shared" si="8"/>
        <v>0</v>
      </c>
      <c r="S64" s="75">
        <v>0</v>
      </c>
      <c r="T64" s="128">
        <f t="shared" si="1"/>
        <v>0</v>
      </c>
      <c r="U64" s="42">
        <f t="shared" si="2"/>
        <v>0</v>
      </c>
      <c r="V64" s="42">
        <f t="shared" si="6"/>
        <v>0</v>
      </c>
      <c r="W64" s="79">
        <f t="shared" si="7"/>
        <v>0</v>
      </c>
      <c r="X64" s="136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24"/>
      <c r="GB64" s="124"/>
      <c r="GC64" s="124"/>
      <c r="GD64" s="124"/>
      <c r="GE64" s="124"/>
      <c r="GF64" s="124"/>
      <c r="GG64" s="124"/>
      <c r="GH64" s="124"/>
      <c r="GI64" s="124"/>
      <c r="GJ64" s="124"/>
      <c r="GK64" s="124"/>
      <c r="GL64" s="124"/>
      <c r="GM64" s="124"/>
      <c r="GN64" s="124"/>
      <c r="GO64" s="124"/>
      <c r="GP64" s="124"/>
      <c r="GQ64" s="124"/>
      <c r="GR64" s="124"/>
      <c r="GS64" s="124"/>
      <c r="GT64" s="124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4"/>
      <c r="HF64" s="124"/>
      <c r="HG64" s="124"/>
      <c r="HH64" s="124"/>
      <c r="HI64" s="124"/>
      <c r="HJ64" s="124"/>
      <c r="HK64" s="124"/>
      <c r="HL64" s="124"/>
      <c r="HM64" s="124"/>
      <c r="HN64" s="124"/>
      <c r="HO64" s="124"/>
      <c r="HP64" s="124"/>
      <c r="HQ64" s="124"/>
      <c r="HR64" s="124"/>
      <c r="HS64" s="124"/>
      <c r="HT64" s="124"/>
      <c r="HU64" s="124"/>
      <c r="HV64" s="124"/>
      <c r="HW64" s="124"/>
      <c r="HX64" s="124"/>
      <c r="HY64" s="124"/>
      <c r="HZ64" s="124"/>
      <c r="IA64" s="124"/>
      <c r="IB64" s="124"/>
      <c r="IC64" s="124"/>
      <c r="ID64" s="124"/>
      <c r="IE64" s="124"/>
      <c r="IF64" s="124"/>
      <c r="IG64" s="124"/>
      <c r="IH64" s="124"/>
      <c r="II64" s="124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  <c r="IT64" s="124"/>
      <c r="IU64" s="124"/>
      <c r="IV64" s="124"/>
    </row>
    <row r="65" spans="1:256" s="130" customFormat="1" ht="27.75" customHeight="1">
      <c r="A65" s="126" t="s">
        <v>272</v>
      </c>
      <c r="B65" s="127" t="s">
        <v>262</v>
      </c>
      <c r="C65" s="127" t="s">
        <v>206</v>
      </c>
      <c r="D65" s="127" t="s">
        <v>200</v>
      </c>
      <c r="E65" s="74" t="s">
        <v>273</v>
      </c>
      <c r="F65" s="139">
        <v>0</v>
      </c>
      <c r="G65" s="139">
        <v>0</v>
      </c>
      <c r="H65" s="139">
        <v>0</v>
      </c>
      <c r="I65" s="139">
        <f>J65+K65</f>
        <v>5192</v>
      </c>
      <c r="J65" s="139">
        <v>5192</v>
      </c>
      <c r="K65" s="139">
        <v>0</v>
      </c>
      <c r="L65" s="42">
        <f t="shared" si="3"/>
        <v>8287.4</v>
      </c>
      <c r="M65" s="75">
        <v>8287.4</v>
      </c>
      <c r="N65" s="75">
        <v>0</v>
      </c>
      <c r="O65" s="42">
        <f t="shared" si="4"/>
        <v>3095.3999999999996</v>
      </c>
      <c r="P65" s="42">
        <f t="shared" si="0"/>
        <v>3095.3999999999996</v>
      </c>
      <c r="Q65" s="42">
        <f t="shared" si="0"/>
        <v>0</v>
      </c>
      <c r="R65" s="42">
        <f t="shared" si="8"/>
        <v>9364.7</v>
      </c>
      <c r="S65" s="75">
        <v>9364.7</v>
      </c>
      <c r="T65" s="128">
        <f t="shared" si="1"/>
        <v>0</v>
      </c>
      <c r="U65" s="42">
        <f t="shared" si="2"/>
        <v>10769.405</v>
      </c>
      <c r="V65" s="42">
        <f t="shared" si="6"/>
        <v>10769.405</v>
      </c>
      <c r="W65" s="79">
        <f t="shared" si="7"/>
        <v>0</v>
      </c>
      <c r="X65" s="136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124"/>
      <c r="GB65" s="124"/>
      <c r="GC65" s="124"/>
      <c r="GD65" s="124"/>
      <c r="GE65" s="124"/>
      <c r="GF65" s="124"/>
      <c r="GG65" s="124"/>
      <c r="GH65" s="124"/>
      <c r="GI65" s="124"/>
      <c r="GJ65" s="124"/>
      <c r="GK65" s="124"/>
      <c r="GL65" s="124"/>
      <c r="GM65" s="124"/>
      <c r="GN65" s="124"/>
      <c r="GO65" s="124"/>
      <c r="GP65" s="124"/>
      <c r="GQ65" s="124"/>
      <c r="GR65" s="124"/>
      <c r="GS65" s="124"/>
      <c r="GT65" s="124"/>
      <c r="GU65" s="124"/>
      <c r="GV65" s="124"/>
      <c r="GW65" s="124"/>
      <c r="GX65" s="124"/>
      <c r="GY65" s="124"/>
      <c r="GZ65" s="124"/>
      <c r="HA65" s="124"/>
      <c r="HB65" s="124"/>
      <c r="HC65" s="124"/>
      <c r="HD65" s="124"/>
      <c r="HE65" s="124"/>
      <c r="HF65" s="124"/>
      <c r="HG65" s="124"/>
      <c r="HH65" s="124"/>
      <c r="HI65" s="124"/>
      <c r="HJ65" s="124"/>
      <c r="HK65" s="124"/>
      <c r="HL65" s="124"/>
      <c r="HM65" s="124"/>
      <c r="HN65" s="124"/>
      <c r="HO65" s="124"/>
      <c r="HP65" s="124"/>
      <c r="HQ65" s="124"/>
      <c r="HR65" s="124"/>
      <c r="HS65" s="124"/>
      <c r="HT65" s="124"/>
      <c r="HU65" s="124"/>
      <c r="HV65" s="124"/>
      <c r="HW65" s="124"/>
      <c r="HX65" s="124"/>
      <c r="HY65" s="124"/>
      <c r="HZ65" s="124"/>
      <c r="IA65" s="124"/>
      <c r="IB65" s="124"/>
      <c r="IC65" s="124"/>
      <c r="ID65" s="124"/>
      <c r="IE65" s="124"/>
      <c r="IF65" s="124"/>
      <c r="IG65" s="124"/>
      <c r="IH65" s="124"/>
      <c r="II65" s="124"/>
      <c r="IJ65" s="124"/>
      <c r="IK65" s="124"/>
      <c r="IL65" s="124"/>
      <c r="IM65" s="124"/>
      <c r="IN65" s="124"/>
      <c r="IO65" s="124"/>
      <c r="IP65" s="124"/>
      <c r="IQ65" s="124"/>
      <c r="IR65" s="124"/>
      <c r="IS65" s="124"/>
      <c r="IT65" s="124"/>
      <c r="IU65" s="124"/>
      <c r="IV65" s="124"/>
    </row>
    <row r="66" spans="1:256" ht="12.75" customHeight="1">
      <c r="A66" s="62" t="s">
        <v>274</v>
      </c>
      <c r="B66" s="38" t="s">
        <v>262</v>
      </c>
      <c r="C66" s="38" t="s">
        <v>217</v>
      </c>
      <c r="D66" s="38" t="s">
        <v>197</v>
      </c>
      <c r="E66" s="183" t="s">
        <v>275</v>
      </c>
      <c r="F66" s="139"/>
      <c r="G66" s="139"/>
      <c r="H66" s="139"/>
      <c r="I66" s="139">
        <f>I68</f>
        <v>20000</v>
      </c>
      <c r="J66" s="139">
        <f>J68</f>
        <v>10000</v>
      </c>
      <c r="K66" s="139">
        <f>K68</f>
        <v>10000</v>
      </c>
      <c r="L66" s="42">
        <f t="shared" si="3"/>
        <v>33350</v>
      </c>
      <c r="M66" s="42">
        <f>M68</f>
        <v>17550</v>
      </c>
      <c r="N66" s="42">
        <f>N68</f>
        <v>15800</v>
      </c>
      <c r="O66" s="42">
        <f t="shared" si="4"/>
        <v>13350</v>
      </c>
      <c r="P66" s="42">
        <f t="shared" si="0"/>
        <v>7550</v>
      </c>
      <c r="Q66" s="42">
        <f t="shared" si="0"/>
        <v>5800</v>
      </c>
      <c r="R66" s="42">
        <f t="shared" si="8"/>
        <v>38791.5</v>
      </c>
      <c r="S66" s="42">
        <f>S68</f>
        <v>19831.5</v>
      </c>
      <c r="T66" s="128">
        <f t="shared" si="1"/>
        <v>18960</v>
      </c>
      <c r="U66" s="42">
        <f t="shared" si="2"/>
        <v>45558.225</v>
      </c>
      <c r="V66" s="42">
        <f t="shared" si="6"/>
        <v>22806.225</v>
      </c>
      <c r="W66" s="79">
        <f t="shared" si="7"/>
        <v>22752</v>
      </c>
      <c r="X66" s="129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ht="12.75" customHeight="1">
      <c r="A67" s="126"/>
      <c r="B67" s="127"/>
      <c r="C67" s="127"/>
      <c r="D67" s="127"/>
      <c r="E67" s="74" t="s">
        <v>202</v>
      </c>
      <c r="F67" s="135"/>
      <c r="G67" s="135"/>
      <c r="H67" s="135"/>
      <c r="I67" s="135"/>
      <c r="J67" s="135"/>
      <c r="K67" s="135"/>
      <c r="L67" s="42">
        <f t="shared" si="3"/>
        <v>0</v>
      </c>
      <c r="M67" s="75">
        <v>0</v>
      </c>
      <c r="N67" s="75">
        <v>0</v>
      </c>
      <c r="O67" s="42">
        <f t="shared" si="4"/>
        <v>0</v>
      </c>
      <c r="P67" s="42">
        <f t="shared" si="0"/>
        <v>0</v>
      </c>
      <c r="Q67" s="42">
        <f t="shared" si="0"/>
        <v>0</v>
      </c>
      <c r="R67" s="42">
        <f t="shared" si="8"/>
        <v>0</v>
      </c>
      <c r="S67" s="75">
        <v>0</v>
      </c>
      <c r="T67" s="128">
        <f t="shared" si="1"/>
        <v>0</v>
      </c>
      <c r="U67" s="42">
        <f t="shared" si="2"/>
        <v>0</v>
      </c>
      <c r="V67" s="42">
        <f t="shared" si="6"/>
        <v>0</v>
      </c>
      <c r="W67" s="79">
        <f t="shared" si="7"/>
        <v>0</v>
      </c>
      <c r="X67" s="136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4"/>
      <c r="EP67" s="124"/>
      <c r="EQ67" s="124"/>
      <c r="ER67" s="124"/>
      <c r="ES67" s="124"/>
      <c r="ET67" s="124"/>
      <c r="EU67" s="124"/>
      <c r="EV67" s="124"/>
      <c r="EW67" s="124"/>
      <c r="EX67" s="124"/>
      <c r="EY67" s="124"/>
      <c r="EZ67" s="124"/>
      <c r="FA67" s="124"/>
      <c r="FB67" s="124"/>
      <c r="FC67" s="124"/>
      <c r="FD67" s="124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  <c r="FQ67" s="124"/>
      <c r="FR67" s="124"/>
      <c r="FS67" s="124"/>
      <c r="FT67" s="124"/>
      <c r="FU67" s="124"/>
      <c r="FV67" s="124"/>
      <c r="FW67" s="124"/>
      <c r="FX67" s="124"/>
      <c r="FY67" s="124"/>
      <c r="FZ67" s="124"/>
      <c r="GA67" s="124"/>
      <c r="GB67" s="124"/>
      <c r="GC67" s="124"/>
      <c r="GD67" s="124"/>
      <c r="GE67" s="124"/>
      <c r="GF67" s="124"/>
      <c r="GG67" s="124"/>
      <c r="GH67" s="124"/>
      <c r="GI67" s="124"/>
      <c r="GJ67" s="124"/>
      <c r="GK67" s="124"/>
      <c r="GL67" s="124"/>
      <c r="GM67" s="124"/>
      <c r="GN67" s="124"/>
      <c r="GO67" s="124"/>
      <c r="GP67" s="124"/>
      <c r="GQ67" s="124"/>
      <c r="GR67" s="124"/>
      <c r="GS67" s="124"/>
      <c r="GT67" s="124"/>
      <c r="GU67" s="124"/>
      <c r="GV67" s="124"/>
      <c r="GW67" s="124"/>
      <c r="GX67" s="124"/>
      <c r="GY67" s="124"/>
      <c r="GZ67" s="124"/>
      <c r="HA67" s="124"/>
      <c r="HB67" s="124"/>
      <c r="HC67" s="124"/>
      <c r="HD67" s="124"/>
      <c r="HE67" s="124"/>
      <c r="HF67" s="124"/>
      <c r="HG67" s="124"/>
      <c r="HH67" s="124"/>
      <c r="HI67" s="124"/>
      <c r="HJ67" s="124"/>
      <c r="HK67" s="124"/>
      <c r="HL67" s="124"/>
      <c r="HM67" s="124"/>
      <c r="HN67" s="124"/>
      <c r="HO67" s="124"/>
      <c r="HP67" s="124"/>
      <c r="HQ67" s="124"/>
      <c r="HR67" s="124"/>
      <c r="HS67" s="124"/>
      <c r="HT67" s="124"/>
      <c r="HU67" s="124"/>
      <c r="HV67" s="124"/>
      <c r="HW67" s="124"/>
      <c r="HX67" s="124"/>
      <c r="HY67" s="124"/>
      <c r="HZ67" s="124"/>
      <c r="IA67" s="124"/>
      <c r="IB67" s="124"/>
      <c r="IC67" s="124"/>
      <c r="ID67" s="124"/>
      <c r="IE67" s="124"/>
      <c r="IF67" s="124"/>
      <c r="IG67" s="124"/>
      <c r="IH67" s="124"/>
      <c r="II67" s="124"/>
      <c r="IJ67" s="124"/>
      <c r="IK67" s="124"/>
      <c r="IL67" s="124"/>
      <c r="IM67" s="124"/>
      <c r="IN67" s="124"/>
      <c r="IO67" s="124"/>
      <c r="IP67" s="124"/>
      <c r="IQ67" s="124"/>
      <c r="IR67" s="124"/>
      <c r="IS67" s="124"/>
      <c r="IT67" s="124"/>
      <c r="IU67" s="124"/>
      <c r="IV67" s="124"/>
    </row>
    <row r="68" spans="1:256" s="130" customFormat="1" ht="27.75" customHeight="1">
      <c r="A68" s="126" t="s">
        <v>276</v>
      </c>
      <c r="B68" s="127" t="s">
        <v>262</v>
      </c>
      <c r="C68" s="127" t="s">
        <v>217</v>
      </c>
      <c r="D68" s="127" t="s">
        <v>200</v>
      </c>
      <c r="E68" s="74" t="s">
        <v>275</v>
      </c>
      <c r="F68" s="135">
        <v>15838.7</v>
      </c>
      <c r="G68" s="135">
        <v>9102.7</v>
      </c>
      <c r="H68" s="135">
        <v>6736</v>
      </c>
      <c r="I68" s="139">
        <f>J68+K68</f>
        <v>20000</v>
      </c>
      <c r="J68" s="139">
        <v>10000</v>
      </c>
      <c r="K68" s="139">
        <v>10000</v>
      </c>
      <c r="L68" s="42">
        <f t="shared" si="3"/>
        <v>33350</v>
      </c>
      <c r="M68" s="75">
        <v>17550</v>
      </c>
      <c r="N68" s="75">
        <v>15800</v>
      </c>
      <c r="O68" s="42">
        <f t="shared" si="4"/>
        <v>13350</v>
      </c>
      <c r="P68" s="42">
        <f t="shared" si="0"/>
        <v>7550</v>
      </c>
      <c r="Q68" s="42">
        <f t="shared" si="0"/>
        <v>5800</v>
      </c>
      <c r="R68" s="42">
        <f t="shared" si="8"/>
        <v>38791.5</v>
      </c>
      <c r="S68" s="75">
        <v>19831.5</v>
      </c>
      <c r="T68" s="128">
        <f t="shared" si="1"/>
        <v>18960</v>
      </c>
      <c r="U68" s="42">
        <f t="shared" si="2"/>
        <v>45558.225</v>
      </c>
      <c r="V68" s="42">
        <f t="shared" si="6"/>
        <v>22806.225</v>
      </c>
      <c r="W68" s="79">
        <f t="shared" si="7"/>
        <v>22752</v>
      </c>
      <c r="X68" s="136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4"/>
      <c r="EP68" s="124"/>
      <c r="EQ68" s="124"/>
      <c r="ER68" s="124"/>
      <c r="ES68" s="124"/>
      <c r="ET68" s="124"/>
      <c r="EU68" s="124"/>
      <c r="EV68" s="124"/>
      <c r="EW68" s="124"/>
      <c r="EX68" s="124"/>
      <c r="EY68" s="124"/>
      <c r="EZ68" s="124"/>
      <c r="FA68" s="124"/>
      <c r="FB68" s="124"/>
      <c r="FC68" s="124"/>
      <c r="FD68" s="124"/>
      <c r="FE68" s="124"/>
      <c r="FF68" s="124"/>
      <c r="FG68" s="124"/>
      <c r="FH68" s="124"/>
      <c r="FI68" s="124"/>
      <c r="FJ68" s="124"/>
      <c r="FK68" s="124"/>
      <c r="FL68" s="124"/>
      <c r="FM68" s="124"/>
      <c r="FN68" s="124"/>
      <c r="FO68" s="124"/>
      <c r="FP68" s="124"/>
      <c r="FQ68" s="124"/>
      <c r="FR68" s="124"/>
      <c r="FS68" s="124"/>
      <c r="FT68" s="124"/>
      <c r="FU68" s="124"/>
      <c r="FV68" s="124"/>
      <c r="FW68" s="124"/>
      <c r="FX68" s="124"/>
      <c r="FY68" s="124"/>
      <c r="FZ68" s="124"/>
      <c r="GA68" s="124"/>
      <c r="GB68" s="124"/>
      <c r="GC68" s="124"/>
      <c r="GD68" s="124"/>
      <c r="GE68" s="124"/>
      <c r="GF68" s="124"/>
      <c r="GG68" s="124"/>
      <c r="GH68" s="124"/>
      <c r="GI68" s="124"/>
      <c r="GJ68" s="124"/>
      <c r="GK68" s="124"/>
      <c r="GL68" s="124"/>
      <c r="GM68" s="124"/>
      <c r="GN68" s="124"/>
      <c r="GO68" s="124"/>
      <c r="GP68" s="124"/>
      <c r="GQ68" s="124"/>
      <c r="GR68" s="124"/>
      <c r="GS68" s="124"/>
      <c r="GT68" s="124"/>
      <c r="GU68" s="124"/>
      <c r="GV68" s="124"/>
      <c r="GW68" s="124"/>
      <c r="GX68" s="124"/>
      <c r="GY68" s="124"/>
      <c r="GZ68" s="124"/>
      <c r="HA68" s="124"/>
      <c r="HB68" s="124"/>
      <c r="HC68" s="124"/>
      <c r="HD68" s="124"/>
      <c r="HE68" s="124"/>
      <c r="HF68" s="124"/>
      <c r="HG68" s="124"/>
      <c r="HH68" s="124"/>
      <c r="HI68" s="124"/>
      <c r="HJ68" s="124"/>
      <c r="HK68" s="124"/>
      <c r="HL68" s="124"/>
      <c r="HM68" s="124"/>
      <c r="HN68" s="124"/>
      <c r="HO68" s="124"/>
      <c r="HP68" s="124"/>
      <c r="HQ68" s="124"/>
      <c r="HR68" s="124"/>
      <c r="HS68" s="124"/>
      <c r="HT68" s="124"/>
      <c r="HU68" s="124"/>
      <c r="HV68" s="124"/>
      <c r="HW68" s="124"/>
      <c r="HX68" s="124"/>
      <c r="HY68" s="124"/>
      <c r="HZ68" s="124"/>
      <c r="IA68" s="124"/>
      <c r="IB68" s="124"/>
      <c r="IC68" s="124"/>
      <c r="ID68" s="124"/>
      <c r="IE68" s="124"/>
      <c r="IF68" s="124"/>
      <c r="IG68" s="124"/>
      <c r="IH68" s="124"/>
      <c r="II68" s="124"/>
      <c r="IJ68" s="124"/>
      <c r="IK68" s="124"/>
      <c r="IL68" s="124"/>
      <c r="IM68" s="124"/>
      <c r="IN68" s="124"/>
      <c r="IO68" s="124"/>
      <c r="IP68" s="124"/>
      <c r="IQ68" s="124"/>
      <c r="IR68" s="124"/>
      <c r="IS68" s="124"/>
      <c r="IT68" s="124"/>
      <c r="IU68" s="124"/>
      <c r="IV68" s="124"/>
    </row>
    <row r="69" spans="1:256" ht="12.75" customHeight="1">
      <c r="A69" s="126" t="s">
        <v>277</v>
      </c>
      <c r="B69" s="127" t="s">
        <v>278</v>
      </c>
      <c r="C69" s="127" t="s">
        <v>197</v>
      </c>
      <c r="D69" s="127" t="s">
        <v>197</v>
      </c>
      <c r="E69" s="195" t="s">
        <v>279</v>
      </c>
      <c r="F69" s="163">
        <v>315844.5</v>
      </c>
      <c r="G69" s="163">
        <v>127578.4</v>
      </c>
      <c r="H69" s="163">
        <v>188266.1</v>
      </c>
      <c r="I69" s="163">
        <f>J69+K69</f>
        <v>473982.87700000004</v>
      </c>
      <c r="J69" s="163">
        <f>J71+J74+J77+J80</f>
        <v>120942.5</v>
      </c>
      <c r="K69" s="163">
        <f>K71+K74+K77+K80</f>
        <v>353040.37700000004</v>
      </c>
      <c r="L69" s="42">
        <f t="shared" si="3"/>
        <v>505092.2</v>
      </c>
      <c r="M69" s="49">
        <f>M71+M74+M77+M80</f>
        <v>196658</v>
      </c>
      <c r="N69" s="49">
        <f>N71+N74+N77+N80</f>
        <v>308434.2</v>
      </c>
      <c r="O69" s="42">
        <f t="shared" si="4"/>
        <v>31109.322999999975</v>
      </c>
      <c r="P69" s="42">
        <f t="shared" si="0"/>
        <v>75715.5</v>
      </c>
      <c r="Q69" s="42">
        <f t="shared" si="0"/>
        <v>-44606.177000000025</v>
      </c>
      <c r="R69" s="42">
        <f t="shared" si="8"/>
        <v>592344.54</v>
      </c>
      <c r="S69" s="49">
        <f>S71+S74+S77+S80</f>
        <v>222223.5</v>
      </c>
      <c r="T69" s="128">
        <f t="shared" si="1"/>
        <v>370121.04000000004</v>
      </c>
      <c r="U69" s="42">
        <f t="shared" si="2"/>
        <v>699702.273</v>
      </c>
      <c r="V69" s="42">
        <f t="shared" si="6"/>
        <v>255557.025</v>
      </c>
      <c r="W69" s="79">
        <f t="shared" si="7"/>
        <v>444145.248</v>
      </c>
      <c r="X69" s="136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4"/>
      <c r="BT69" s="124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124"/>
      <c r="EZ69" s="124"/>
      <c r="FA69" s="124"/>
      <c r="FB69" s="124"/>
      <c r="FC69" s="124"/>
      <c r="FD69" s="124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4"/>
      <c r="FX69" s="124"/>
      <c r="FY69" s="124"/>
      <c r="FZ69" s="124"/>
      <c r="GA69" s="124"/>
      <c r="GB69" s="124"/>
      <c r="GC69" s="124"/>
      <c r="GD69" s="124"/>
      <c r="GE69" s="124"/>
      <c r="GF69" s="124"/>
      <c r="GG69" s="124"/>
      <c r="GH69" s="124"/>
      <c r="GI69" s="124"/>
      <c r="GJ69" s="124"/>
      <c r="GK69" s="124"/>
      <c r="GL69" s="124"/>
      <c r="GM69" s="124"/>
      <c r="GN69" s="124"/>
      <c r="GO69" s="124"/>
      <c r="GP69" s="124"/>
      <c r="GQ69" s="124"/>
      <c r="GR69" s="124"/>
      <c r="GS69" s="124"/>
      <c r="GT69" s="124"/>
      <c r="GU69" s="124"/>
      <c r="GV69" s="124"/>
      <c r="GW69" s="124"/>
      <c r="GX69" s="124"/>
      <c r="GY69" s="124"/>
      <c r="GZ69" s="124"/>
      <c r="HA69" s="124"/>
      <c r="HB69" s="124"/>
      <c r="HC69" s="124"/>
      <c r="HD69" s="124"/>
      <c r="HE69" s="124"/>
      <c r="HF69" s="124"/>
      <c r="HG69" s="124"/>
      <c r="HH69" s="124"/>
      <c r="HI69" s="124"/>
      <c r="HJ69" s="124"/>
      <c r="HK69" s="124"/>
      <c r="HL69" s="124"/>
      <c r="HM69" s="124"/>
      <c r="HN69" s="124"/>
      <c r="HO69" s="124"/>
      <c r="HP69" s="124"/>
      <c r="HQ69" s="124"/>
      <c r="HR69" s="124"/>
      <c r="HS69" s="124"/>
      <c r="HT69" s="124"/>
      <c r="HU69" s="124"/>
      <c r="HV69" s="124"/>
      <c r="HW69" s="124"/>
      <c r="HX69" s="124"/>
      <c r="HY69" s="124"/>
      <c r="HZ69" s="124"/>
      <c r="IA69" s="124"/>
      <c r="IB69" s="124"/>
      <c r="IC69" s="124"/>
      <c r="ID69" s="124"/>
      <c r="IE69" s="124"/>
      <c r="IF69" s="124"/>
      <c r="IG69" s="124"/>
      <c r="IH69" s="124"/>
      <c r="II69" s="124"/>
      <c r="IJ69" s="124"/>
      <c r="IK69" s="124"/>
      <c r="IL69" s="124"/>
      <c r="IM69" s="124"/>
      <c r="IN69" s="124"/>
      <c r="IO69" s="124"/>
      <c r="IP69" s="124"/>
      <c r="IQ69" s="124"/>
      <c r="IR69" s="124"/>
      <c r="IS69" s="124"/>
      <c r="IT69" s="124"/>
      <c r="IU69" s="124"/>
      <c r="IV69" s="124"/>
    </row>
    <row r="70" spans="1:256" ht="12.75" customHeight="1">
      <c r="A70" s="126"/>
      <c r="B70" s="127"/>
      <c r="C70" s="127"/>
      <c r="D70" s="127"/>
      <c r="E70" s="74" t="s">
        <v>5</v>
      </c>
      <c r="F70" s="135"/>
      <c r="G70" s="135"/>
      <c r="H70" s="135"/>
      <c r="I70" s="135"/>
      <c r="J70" s="135"/>
      <c r="K70" s="135"/>
      <c r="L70" s="42">
        <f t="shared" si="3"/>
        <v>0</v>
      </c>
      <c r="M70" s="75">
        <v>0</v>
      </c>
      <c r="N70" s="75">
        <v>0</v>
      </c>
      <c r="O70" s="42">
        <f t="shared" si="4"/>
        <v>0</v>
      </c>
      <c r="P70" s="42">
        <f t="shared" si="0"/>
        <v>0</v>
      </c>
      <c r="Q70" s="42">
        <f t="shared" si="0"/>
        <v>0</v>
      </c>
      <c r="R70" s="42">
        <f t="shared" si="8"/>
        <v>0</v>
      </c>
      <c r="S70" s="75">
        <v>0</v>
      </c>
      <c r="T70" s="128">
        <f t="shared" si="1"/>
        <v>0</v>
      </c>
      <c r="U70" s="42">
        <f t="shared" si="2"/>
        <v>0</v>
      </c>
      <c r="V70" s="42">
        <f t="shared" si="6"/>
        <v>0</v>
      </c>
      <c r="W70" s="79">
        <f t="shared" si="7"/>
        <v>0</v>
      </c>
      <c r="X70" s="136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4"/>
      <c r="BS70" s="124"/>
      <c r="BT70" s="124"/>
      <c r="BU70" s="124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24"/>
      <c r="DR70" s="124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24"/>
      <c r="ED70" s="124"/>
      <c r="EE70" s="124"/>
      <c r="EF70" s="124"/>
      <c r="EG70" s="124"/>
      <c r="EH70" s="124"/>
      <c r="EI70" s="124"/>
      <c r="EJ70" s="124"/>
      <c r="EK70" s="124"/>
      <c r="EL70" s="124"/>
      <c r="EM70" s="124"/>
      <c r="EN70" s="124"/>
      <c r="EO70" s="124"/>
      <c r="EP70" s="124"/>
      <c r="EQ70" s="124"/>
      <c r="ER70" s="124"/>
      <c r="ES70" s="124"/>
      <c r="ET70" s="124"/>
      <c r="EU70" s="124"/>
      <c r="EV70" s="124"/>
      <c r="EW70" s="124"/>
      <c r="EX70" s="124"/>
      <c r="EY70" s="124"/>
      <c r="EZ70" s="124"/>
      <c r="FA70" s="124"/>
      <c r="FB70" s="124"/>
      <c r="FC70" s="124"/>
      <c r="FD70" s="124"/>
      <c r="FE70" s="124"/>
      <c r="FF70" s="124"/>
      <c r="FG70" s="124"/>
      <c r="FH70" s="124"/>
      <c r="FI70" s="124"/>
      <c r="FJ70" s="124"/>
      <c r="FK70" s="124"/>
      <c r="FL70" s="124"/>
      <c r="FM70" s="124"/>
      <c r="FN70" s="124"/>
      <c r="FO70" s="124"/>
      <c r="FP70" s="124"/>
      <c r="FQ70" s="124"/>
      <c r="FR70" s="124"/>
      <c r="FS70" s="124"/>
      <c r="FT70" s="124"/>
      <c r="FU70" s="124"/>
      <c r="FV70" s="124"/>
      <c r="FW70" s="124"/>
      <c r="FX70" s="124"/>
      <c r="FY70" s="124"/>
      <c r="FZ70" s="124"/>
      <c r="GA70" s="124"/>
      <c r="GB70" s="124"/>
      <c r="GC70" s="124"/>
      <c r="GD70" s="124"/>
      <c r="GE70" s="124"/>
      <c r="GF70" s="124"/>
      <c r="GG70" s="124"/>
      <c r="GH70" s="124"/>
      <c r="GI70" s="124"/>
      <c r="GJ70" s="124"/>
      <c r="GK70" s="124"/>
      <c r="GL70" s="124"/>
      <c r="GM70" s="124"/>
      <c r="GN70" s="124"/>
      <c r="GO70" s="124"/>
      <c r="GP70" s="124"/>
      <c r="GQ70" s="124"/>
      <c r="GR70" s="124"/>
      <c r="GS70" s="124"/>
      <c r="GT70" s="124"/>
      <c r="GU70" s="124"/>
      <c r="GV70" s="124"/>
      <c r="GW70" s="124"/>
      <c r="GX70" s="124"/>
      <c r="GY70" s="124"/>
      <c r="GZ70" s="124"/>
      <c r="HA70" s="124"/>
      <c r="HB70" s="124"/>
      <c r="HC70" s="124"/>
      <c r="HD70" s="124"/>
      <c r="HE70" s="124"/>
      <c r="HF70" s="124"/>
      <c r="HG70" s="124"/>
      <c r="HH70" s="124"/>
      <c r="HI70" s="124"/>
      <c r="HJ70" s="124"/>
      <c r="HK70" s="124"/>
      <c r="HL70" s="124"/>
      <c r="HM70" s="124"/>
      <c r="HN70" s="124"/>
      <c r="HO70" s="124"/>
      <c r="HP70" s="124"/>
      <c r="HQ70" s="124"/>
      <c r="HR70" s="124"/>
      <c r="HS70" s="124"/>
      <c r="HT70" s="124"/>
      <c r="HU70" s="124"/>
      <c r="HV70" s="124"/>
      <c r="HW70" s="124"/>
      <c r="HX70" s="124"/>
      <c r="HY70" s="124"/>
      <c r="HZ70" s="124"/>
      <c r="IA70" s="124"/>
      <c r="IB70" s="124"/>
      <c r="IC70" s="124"/>
      <c r="ID70" s="124"/>
      <c r="IE70" s="124"/>
      <c r="IF70" s="124"/>
      <c r="IG70" s="124"/>
      <c r="IH70" s="124"/>
      <c r="II70" s="124"/>
      <c r="IJ70" s="124"/>
      <c r="IK70" s="124"/>
      <c r="IL70" s="124"/>
      <c r="IM70" s="124"/>
      <c r="IN70" s="124"/>
      <c r="IO70" s="124"/>
      <c r="IP70" s="124"/>
      <c r="IQ70" s="124"/>
      <c r="IR70" s="124"/>
      <c r="IS70" s="124"/>
      <c r="IT70" s="124"/>
      <c r="IU70" s="124"/>
      <c r="IV70" s="124"/>
    </row>
    <row r="71" spans="1:256" ht="31.5" customHeight="1">
      <c r="A71" s="62" t="s">
        <v>280</v>
      </c>
      <c r="B71" s="38" t="s">
        <v>278</v>
      </c>
      <c r="C71" s="38" t="s">
        <v>200</v>
      </c>
      <c r="D71" s="38" t="s">
        <v>197</v>
      </c>
      <c r="E71" s="183" t="s">
        <v>281</v>
      </c>
      <c r="F71" s="139">
        <v>13414.9</v>
      </c>
      <c r="G71" s="139">
        <v>132.4</v>
      </c>
      <c r="H71" s="139">
        <v>13282.5</v>
      </c>
      <c r="I71" s="139">
        <v>0</v>
      </c>
      <c r="J71" s="139">
        <v>0</v>
      </c>
      <c r="K71" s="139">
        <v>0</v>
      </c>
      <c r="L71" s="42">
        <f t="shared" si="3"/>
        <v>0</v>
      </c>
      <c r="M71" s="42">
        <f>M73</f>
        <v>0</v>
      </c>
      <c r="N71" s="42">
        <f>N73</f>
        <v>0</v>
      </c>
      <c r="O71" s="42">
        <f t="shared" si="4"/>
        <v>0</v>
      </c>
      <c r="P71" s="42">
        <f t="shared" si="0"/>
        <v>0</v>
      </c>
      <c r="Q71" s="42">
        <f t="shared" si="0"/>
        <v>0</v>
      </c>
      <c r="R71" s="42">
        <f t="shared" si="8"/>
        <v>0</v>
      </c>
      <c r="S71" s="42">
        <f>S73</f>
        <v>0</v>
      </c>
      <c r="T71" s="128">
        <f t="shared" si="1"/>
        <v>0</v>
      </c>
      <c r="U71" s="42">
        <f t="shared" si="2"/>
        <v>0</v>
      </c>
      <c r="V71" s="42">
        <f t="shared" si="6"/>
        <v>0</v>
      </c>
      <c r="W71" s="79">
        <f t="shared" si="7"/>
        <v>0</v>
      </c>
      <c r="X71" s="129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ht="12.75" customHeight="1">
      <c r="A72" s="126"/>
      <c r="B72" s="127"/>
      <c r="C72" s="127"/>
      <c r="D72" s="127"/>
      <c r="E72" s="74" t="s">
        <v>202</v>
      </c>
      <c r="F72" s="135"/>
      <c r="G72" s="135"/>
      <c r="H72" s="135"/>
      <c r="I72" s="135">
        <v>0</v>
      </c>
      <c r="J72" s="135">
        <v>0</v>
      </c>
      <c r="K72" s="135">
        <v>0</v>
      </c>
      <c r="L72" s="42">
        <f t="shared" si="3"/>
        <v>0</v>
      </c>
      <c r="M72" s="75">
        <v>0</v>
      </c>
      <c r="N72" s="75">
        <v>0</v>
      </c>
      <c r="O72" s="42">
        <f t="shared" si="4"/>
        <v>0</v>
      </c>
      <c r="P72" s="42">
        <f t="shared" si="0"/>
        <v>0</v>
      </c>
      <c r="Q72" s="42">
        <f t="shared" si="0"/>
        <v>0</v>
      </c>
      <c r="R72" s="42">
        <f t="shared" si="8"/>
        <v>0</v>
      </c>
      <c r="S72" s="75">
        <v>0</v>
      </c>
      <c r="T72" s="128">
        <f t="shared" si="1"/>
        <v>0</v>
      </c>
      <c r="U72" s="42">
        <f t="shared" si="2"/>
        <v>0</v>
      </c>
      <c r="V72" s="42">
        <f t="shared" si="6"/>
        <v>0</v>
      </c>
      <c r="W72" s="79">
        <f t="shared" si="7"/>
        <v>0</v>
      </c>
      <c r="X72" s="136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4"/>
      <c r="BS72" s="124"/>
      <c r="BT72" s="124"/>
      <c r="BU72" s="124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124"/>
      <c r="GB72" s="124"/>
      <c r="GC72" s="124"/>
      <c r="GD72" s="124"/>
      <c r="GE72" s="124"/>
      <c r="GF72" s="124"/>
      <c r="GG72" s="124"/>
      <c r="GH72" s="124"/>
      <c r="GI72" s="124"/>
      <c r="GJ72" s="124"/>
      <c r="GK72" s="124"/>
      <c r="GL72" s="124"/>
      <c r="GM72" s="124"/>
      <c r="GN72" s="124"/>
      <c r="GO72" s="124"/>
      <c r="GP72" s="124"/>
      <c r="GQ72" s="124"/>
      <c r="GR72" s="124"/>
      <c r="GS72" s="124"/>
      <c r="GT72" s="124"/>
      <c r="GU72" s="124"/>
      <c r="GV72" s="124"/>
      <c r="GW72" s="124"/>
      <c r="GX72" s="124"/>
      <c r="GY72" s="124"/>
      <c r="GZ72" s="124"/>
      <c r="HA72" s="124"/>
      <c r="HB72" s="124"/>
      <c r="HC72" s="124"/>
      <c r="HD72" s="124"/>
      <c r="HE72" s="124"/>
      <c r="HF72" s="124"/>
      <c r="HG72" s="124"/>
      <c r="HH72" s="124"/>
      <c r="HI72" s="124"/>
      <c r="HJ72" s="124"/>
      <c r="HK72" s="124"/>
      <c r="HL72" s="124"/>
      <c r="HM72" s="124"/>
      <c r="HN72" s="124"/>
      <c r="HO72" s="124"/>
      <c r="HP72" s="124"/>
      <c r="HQ72" s="124"/>
      <c r="HR72" s="124"/>
      <c r="HS72" s="124"/>
      <c r="HT72" s="124"/>
      <c r="HU72" s="124"/>
      <c r="HV72" s="124"/>
      <c r="HW72" s="124"/>
      <c r="HX72" s="124"/>
      <c r="HY72" s="124"/>
      <c r="HZ72" s="124"/>
      <c r="IA72" s="124"/>
      <c r="IB72" s="124"/>
      <c r="IC72" s="124"/>
      <c r="ID72" s="124"/>
      <c r="IE72" s="124"/>
      <c r="IF72" s="124"/>
      <c r="IG72" s="124"/>
      <c r="IH72" s="124"/>
      <c r="II72" s="124"/>
      <c r="IJ72" s="124"/>
      <c r="IK72" s="124"/>
      <c r="IL72" s="124"/>
      <c r="IM72" s="124"/>
      <c r="IN72" s="124"/>
      <c r="IO72" s="124"/>
      <c r="IP72" s="124"/>
      <c r="IQ72" s="124"/>
      <c r="IR72" s="124"/>
      <c r="IS72" s="124"/>
      <c r="IT72" s="124"/>
      <c r="IU72" s="124"/>
      <c r="IV72" s="124"/>
    </row>
    <row r="73" spans="1:256" s="130" customFormat="1" ht="27.75" customHeight="1">
      <c r="A73" s="126" t="s">
        <v>282</v>
      </c>
      <c r="B73" s="127" t="s">
        <v>278</v>
      </c>
      <c r="C73" s="127" t="s">
        <v>200</v>
      </c>
      <c r="D73" s="127" t="s">
        <v>200</v>
      </c>
      <c r="E73" s="74" t="s">
        <v>281</v>
      </c>
      <c r="F73" s="135">
        <v>13414.9</v>
      </c>
      <c r="G73" s="135">
        <v>132.4</v>
      </c>
      <c r="H73" s="135">
        <v>13282.5</v>
      </c>
      <c r="I73" s="135"/>
      <c r="J73" s="135"/>
      <c r="K73" s="135"/>
      <c r="L73" s="42">
        <f t="shared" si="3"/>
        <v>0</v>
      </c>
      <c r="M73" s="75">
        <v>0</v>
      </c>
      <c r="N73" s="75">
        <v>0</v>
      </c>
      <c r="O73" s="42">
        <f t="shared" si="4"/>
        <v>0</v>
      </c>
      <c r="P73" s="42">
        <f t="shared" si="0"/>
        <v>0</v>
      </c>
      <c r="Q73" s="42">
        <f t="shared" si="0"/>
        <v>0</v>
      </c>
      <c r="R73" s="42">
        <f t="shared" si="8"/>
        <v>0</v>
      </c>
      <c r="S73" s="75">
        <v>0</v>
      </c>
      <c r="T73" s="128">
        <f t="shared" si="1"/>
        <v>0</v>
      </c>
      <c r="U73" s="42">
        <f t="shared" si="2"/>
        <v>0</v>
      </c>
      <c r="V73" s="42">
        <f t="shared" si="6"/>
        <v>0</v>
      </c>
      <c r="W73" s="79">
        <f t="shared" si="7"/>
        <v>0</v>
      </c>
      <c r="X73" s="136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124"/>
      <c r="GB73" s="124"/>
      <c r="GC73" s="124"/>
      <c r="GD73" s="124"/>
      <c r="GE73" s="124"/>
      <c r="GF73" s="124"/>
      <c r="GG73" s="124"/>
      <c r="GH73" s="124"/>
      <c r="GI73" s="124"/>
      <c r="GJ73" s="124"/>
      <c r="GK73" s="124"/>
      <c r="GL73" s="124"/>
      <c r="GM73" s="124"/>
      <c r="GN73" s="124"/>
      <c r="GO73" s="124"/>
      <c r="GP73" s="124"/>
      <c r="GQ73" s="124"/>
      <c r="GR73" s="124"/>
      <c r="GS73" s="124"/>
      <c r="GT73" s="124"/>
      <c r="GU73" s="124"/>
      <c r="GV73" s="124"/>
      <c r="GW73" s="124"/>
      <c r="GX73" s="124"/>
      <c r="GY73" s="124"/>
      <c r="GZ73" s="124"/>
      <c r="HA73" s="124"/>
      <c r="HB73" s="124"/>
      <c r="HC73" s="124"/>
      <c r="HD73" s="124"/>
      <c r="HE73" s="124"/>
      <c r="HF73" s="124"/>
      <c r="HG73" s="124"/>
      <c r="HH73" s="124"/>
      <c r="HI73" s="124"/>
      <c r="HJ73" s="124"/>
      <c r="HK73" s="124"/>
      <c r="HL73" s="124"/>
      <c r="HM73" s="124"/>
      <c r="HN73" s="124"/>
      <c r="HO73" s="124"/>
      <c r="HP73" s="124"/>
      <c r="HQ73" s="124"/>
      <c r="HR73" s="124"/>
      <c r="HS73" s="124"/>
      <c r="HT73" s="124"/>
      <c r="HU73" s="124"/>
      <c r="HV73" s="124"/>
      <c r="HW73" s="124"/>
      <c r="HX73" s="124"/>
      <c r="HY73" s="124"/>
      <c r="HZ73" s="124"/>
      <c r="IA73" s="124"/>
      <c r="IB73" s="124"/>
      <c r="IC73" s="124"/>
      <c r="ID73" s="124"/>
      <c r="IE73" s="124"/>
      <c r="IF73" s="124"/>
      <c r="IG73" s="124"/>
      <c r="IH73" s="124"/>
      <c r="II73" s="124"/>
      <c r="IJ73" s="124"/>
      <c r="IK73" s="124"/>
      <c r="IL73" s="124"/>
      <c r="IM73" s="124"/>
      <c r="IN73" s="124"/>
      <c r="IO73" s="124"/>
      <c r="IP73" s="124"/>
      <c r="IQ73" s="124"/>
      <c r="IR73" s="124"/>
      <c r="IS73" s="124"/>
      <c r="IT73" s="124"/>
      <c r="IU73" s="124"/>
      <c r="IV73" s="124"/>
    </row>
    <row r="74" spans="1:256" ht="12.75" customHeight="1">
      <c r="A74" s="62" t="s">
        <v>283</v>
      </c>
      <c r="B74" s="38" t="s">
        <v>278</v>
      </c>
      <c r="C74" s="38" t="s">
        <v>240</v>
      </c>
      <c r="D74" s="38" t="s">
        <v>197</v>
      </c>
      <c r="E74" s="183" t="s">
        <v>284</v>
      </c>
      <c r="F74" s="139">
        <v>179382.4</v>
      </c>
      <c r="G74" s="139">
        <v>68619.7</v>
      </c>
      <c r="H74" s="139">
        <v>110762.7</v>
      </c>
      <c r="I74" s="139">
        <f>I76</f>
        <v>25773.177</v>
      </c>
      <c r="J74" s="139">
        <f>J76</f>
        <v>6000</v>
      </c>
      <c r="K74" s="139">
        <f>K76</f>
        <v>19773.177</v>
      </c>
      <c r="L74" s="42">
        <f t="shared" si="3"/>
        <v>28323.5</v>
      </c>
      <c r="M74" s="42">
        <f>M76</f>
        <v>10500</v>
      </c>
      <c r="N74" s="42">
        <f>N76</f>
        <v>17823.5</v>
      </c>
      <c r="O74" s="42">
        <f t="shared" si="4"/>
        <v>2550.3230000000003</v>
      </c>
      <c r="P74" s="42">
        <f t="shared" si="0"/>
        <v>4500</v>
      </c>
      <c r="Q74" s="42">
        <f t="shared" si="0"/>
        <v>-1949.6769999999997</v>
      </c>
      <c r="R74" s="42">
        <f t="shared" si="8"/>
        <v>33253.2</v>
      </c>
      <c r="S74" s="42">
        <f>S76</f>
        <v>11865</v>
      </c>
      <c r="T74" s="128">
        <f t="shared" si="1"/>
        <v>21388.2</v>
      </c>
      <c r="U74" s="42">
        <f t="shared" si="2"/>
        <v>39310.59</v>
      </c>
      <c r="V74" s="42">
        <f t="shared" si="6"/>
        <v>13644.75</v>
      </c>
      <c r="W74" s="79">
        <f t="shared" si="7"/>
        <v>25665.84</v>
      </c>
      <c r="X74" s="129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ht="12.75" customHeight="1">
      <c r="A75" s="126"/>
      <c r="B75" s="127"/>
      <c r="C75" s="127"/>
      <c r="D75" s="127"/>
      <c r="E75" s="74" t="s">
        <v>202</v>
      </c>
      <c r="F75" s="135"/>
      <c r="G75" s="135"/>
      <c r="H75" s="135"/>
      <c r="I75" s="135"/>
      <c r="J75" s="135"/>
      <c r="K75" s="135"/>
      <c r="L75" s="42">
        <f t="shared" si="3"/>
        <v>0</v>
      </c>
      <c r="M75" s="75">
        <v>0</v>
      </c>
      <c r="N75" s="75">
        <v>0</v>
      </c>
      <c r="O75" s="42">
        <f aca="true" t="shared" si="9" ref="O75:O138">Q75+P75</f>
        <v>0</v>
      </c>
      <c r="P75" s="42">
        <f aca="true" t="shared" si="10" ref="P75:Q137">M75-J75</f>
        <v>0</v>
      </c>
      <c r="Q75" s="42">
        <f t="shared" si="10"/>
        <v>0</v>
      </c>
      <c r="R75" s="42">
        <f t="shared" si="8"/>
        <v>0</v>
      </c>
      <c r="S75" s="75">
        <v>0</v>
      </c>
      <c r="T75" s="128">
        <f aca="true" t="shared" si="11" ref="T75:T138">N75*20/100+N75</f>
        <v>0</v>
      </c>
      <c r="U75" s="42">
        <f aca="true" t="shared" si="12" ref="U75:U138">V75+W75</f>
        <v>0</v>
      </c>
      <c r="V75" s="42">
        <f t="shared" si="6"/>
        <v>0</v>
      </c>
      <c r="W75" s="79">
        <f t="shared" si="7"/>
        <v>0</v>
      </c>
      <c r="X75" s="136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124"/>
      <c r="GB75" s="124"/>
      <c r="GC75" s="124"/>
      <c r="GD75" s="124"/>
      <c r="GE75" s="124"/>
      <c r="GF75" s="124"/>
      <c r="GG75" s="124"/>
      <c r="GH75" s="124"/>
      <c r="GI75" s="124"/>
      <c r="GJ75" s="124"/>
      <c r="GK75" s="124"/>
      <c r="GL75" s="124"/>
      <c r="GM75" s="124"/>
      <c r="GN75" s="124"/>
      <c r="GO75" s="124"/>
      <c r="GP75" s="124"/>
      <c r="GQ75" s="124"/>
      <c r="GR75" s="124"/>
      <c r="GS75" s="124"/>
      <c r="GT75" s="124"/>
      <c r="GU75" s="124"/>
      <c r="GV75" s="124"/>
      <c r="GW75" s="124"/>
      <c r="GX75" s="124"/>
      <c r="GY75" s="124"/>
      <c r="GZ75" s="124"/>
      <c r="HA75" s="124"/>
      <c r="HB75" s="124"/>
      <c r="HC75" s="124"/>
      <c r="HD75" s="124"/>
      <c r="HE75" s="124"/>
      <c r="HF75" s="124"/>
      <c r="HG75" s="124"/>
      <c r="HH75" s="124"/>
      <c r="HI75" s="124"/>
      <c r="HJ75" s="124"/>
      <c r="HK75" s="124"/>
      <c r="HL75" s="124"/>
      <c r="HM75" s="124"/>
      <c r="HN75" s="124"/>
      <c r="HO75" s="124"/>
      <c r="HP75" s="124"/>
      <c r="HQ75" s="124"/>
      <c r="HR75" s="124"/>
      <c r="HS75" s="124"/>
      <c r="HT75" s="124"/>
      <c r="HU75" s="124"/>
      <c r="HV75" s="124"/>
      <c r="HW75" s="124"/>
      <c r="HX75" s="124"/>
      <c r="HY75" s="124"/>
      <c r="HZ75" s="124"/>
      <c r="IA75" s="124"/>
      <c r="IB75" s="124"/>
      <c r="IC75" s="124"/>
      <c r="ID75" s="124"/>
      <c r="IE75" s="124"/>
      <c r="IF75" s="124"/>
      <c r="IG75" s="124"/>
      <c r="IH75" s="124"/>
      <c r="II75" s="124"/>
      <c r="IJ75" s="124"/>
      <c r="IK75" s="124"/>
      <c r="IL75" s="124"/>
      <c r="IM75" s="124"/>
      <c r="IN75" s="124"/>
      <c r="IO75" s="124"/>
      <c r="IP75" s="124"/>
      <c r="IQ75" s="124"/>
      <c r="IR75" s="124"/>
      <c r="IS75" s="124"/>
      <c r="IT75" s="124"/>
      <c r="IU75" s="124"/>
      <c r="IV75" s="124"/>
    </row>
    <row r="76" spans="1:256" s="130" customFormat="1" ht="26.25" customHeight="1">
      <c r="A76" s="126" t="s">
        <v>285</v>
      </c>
      <c r="B76" s="127" t="s">
        <v>278</v>
      </c>
      <c r="C76" s="127" t="s">
        <v>240</v>
      </c>
      <c r="D76" s="127" t="s">
        <v>200</v>
      </c>
      <c r="E76" s="74" t="s">
        <v>284</v>
      </c>
      <c r="F76" s="135">
        <v>179382.4</v>
      </c>
      <c r="G76" s="135">
        <v>68619.7</v>
      </c>
      <c r="H76" s="135">
        <v>110762.7</v>
      </c>
      <c r="I76" s="139">
        <f>J76+K76</f>
        <v>25773.177</v>
      </c>
      <c r="J76" s="139">
        <v>6000</v>
      </c>
      <c r="K76" s="139">
        <v>19773.177</v>
      </c>
      <c r="L76" s="42">
        <f aca="true" t="shared" si="13" ref="L76:L139">N76+M76</f>
        <v>28323.5</v>
      </c>
      <c r="M76" s="75">
        <v>10500</v>
      </c>
      <c r="N76" s="75">
        <v>17823.5</v>
      </c>
      <c r="O76" s="42">
        <f t="shared" si="9"/>
        <v>2550.3230000000003</v>
      </c>
      <c r="P76" s="42">
        <f t="shared" si="10"/>
        <v>4500</v>
      </c>
      <c r="Q76" s="42">
        <f t="shared" si="10"/>
        <v>-1949.6769999999997</v>
      </c>
      <c r="R76" s="42">
        <f t="shared" si="8"/>
        <v>33253.2</v>
      </c>
      <c r="S76" s="75">
        <v>11865</v>
      </c>
      <c r="T76" s="128">
        <f t="shared" si="11"/>
        <v>21388.2</v>
      </c>
      <c r="U76" s="42">
        <f t="shared" si="12"/>
        <v>39310.59</v>
      </c>
      <c r="V76" s="42">
        <f aca="true" t="shared" si="14" ref="V76:V139">S76*15/100+S76</f>
        <v>13644.75</v>
      </c>
      <c r="W76" s="79">
        <f aca="true" t="shared" si="15" ref="W76:W139">T76*20/100+T76</f>
        <v>25665.84</v>
      </c>
      <c r="X76" s="136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/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4"/>
      <c r="EP76" s="124"/>
      <c r="EQ76" s="124"/>
      <c r="ER76" s="124"/>
      <c r="ES76" s="124"/>
      <c r="ET76" s="124"/>
      <c r="EU76" s="124"/>
      <c r="EV76" s="124"/>
      <c r="EW76" s="124"/>
      <c r="EX76" s="124"/>
      <c r="EY76" s="124"/>
      <c r="EZ76" s="124"/>
      <c r="FA76" s="124"/>
      <c r="FB76" s="124"/>
      <c r="FC76" s="124"/>
      <c r="FD76" s="124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24"/>
      <c r="FQ76" s="124"/>
      <c r="FR76" s="124"/>
      <c r="FS76" s="124"/>
      <c r="FT76" s="124"/>
      <c r="FU76" s="124"/>
      <c r="FV76" s="124"/>
      <c r="FW76" s="124"/>
      <c r="FX76" s="124"/>
      <c r="FY76" s="124"/>
      <c r="FZ76" s="124"/>
      <c r="GA76" s="124"/>
      <c r="GB76" s="124"/>
      <c r="GC76" s="124"/>
      <c r="GD76" s="124"/>
      <c r="GE76" s="124"/>
      <c r="GF76" s="124"/>
      <c r="GG76" s="124"/>
      <c r="GH76" s="124"/>
      <c r="GI76" s="124"/>
      <c r="GJ76" s="124"/>
      <c r="GK76" s="124"/>
      <c r="GL76" s="124"/>
      <c r="GM76" s="124"/>
      <c r="GN76" s="124"/>
      <c r="GO76" s="124"/>
      <c r="GP76" s="124"/>
      <c r="GQ76" s="124"/>
      <c r="GR76" s="124"/>
      <c r="GS76" s="124"/>
      <c r="GT76" s="124"/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/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/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/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</row>
    <row r="77" spans="1:256" ht="12.75" customHeight="1">
      <c r="A77" s="62" t="s">
        <v>286</v>
      </c>
      <c r="B77" s="38" t="s">
        <v>278</v>
      </c>
      <c r="C77" s="38" t="s">
        <v>213</v>
      </c>
      <c r="D77" s="38" t="s">
        <v>197</v>
      </c>
      <c r="E77" s="183" t="s">
        <v>287</v>
      </c>
      <c r="F77" s="139"/>
      <c r="G77" s="139"/>
      <c r="H77" s="139"/>
      <c r="I77" s="139">
        <f>J77+K77</f>
        <v>0</v>
      </c>
      <c r="J77" s="139">
        <f>J79</f>
        <v>0</v>
      </c>
      <c r="K77" s="139">
        <f>K79</f>
        <v>0</v>
      </c>
      <c r="L77" s="42">
        <f t="shared" si="13"/>
        <v>0</v>
      </c>
      <c r="M77" s="42">
        <f>M79</f>
        <v>0</v>
      </c>
      <c r="N77" s="42">
        <f>N79</f>
        <v>0</v>
      </c>
      <c r="O77" s="42">
        <f t="shared" si="9"/>
        <v>0</v>
      </c>
      <c r="P77" s="42">
        <f t="shared" si="10"/>
        <v>0</v>
      </c>
      <c r="Q77" s="42">
        <f t="shared" si="10"/>
        <v>0</v>
      </c>
      <c r="R77" s="42">
        <f t="shared" si="8"/>
        <v>0</v>
      </c>
      <c r="S77" s="42">
        <f>S79</f>
        <v>0</v>
      </c>
      <c r="T77" s="128">
        <f t="shared" si="11"/>
        <v>0</v>
      </c>
      <c r="U77" s="42">
        <f t="shared" si="12"/>
        <v>0</v>
      </c>
      <c r="V77" s="42">
        <f t="shared" si="14"/>
        <v>0</v>
      </c>
      <c r="W77" s="79">
        <f t="shared" si="15"/>
        <v>0</v>
      </c>
      <c r="X77" s="136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  <c r="CG77" s="200"/>
      <c r="CH77" s="200"/>
      <c r="CI77" s="200"/>
      <c r="CJ77" s="200"/>
      <c r="CK77" s="200"/>
      <c r="CL77" s="200"/>
      <c r="CM77" s="200"/>
      <c r="CN77" s="200"/>
      <c r="CO77" s="200"/>
      <c r="CP77" s="200"/>
      <c r="CQ77" s="200"/>
      <c r="CR77" s="200"/>
      <c r="CS77" s="200"/>
      <c r="CT77" s="200"/>
      <c r="CU77" s="200"/>
      <c r="CV77" s="200"/>
      <c r="CW77" s="200"/>
      <c r="CX77" s="200"/>
      <c r="CY77" s="200"/>
      <c r="CZ77" s="200"/>
      <c r="DA77" s="200"/>
      <c r="DB77" s="200"/>
      <c r="DC77" s="200"/>
      <c r="DD77" s="200"/>
      <c r="DE77" s="200"/>
      <c r="DF77" s="200"/>
      <c r="DG77" s="200"/>
      <c r="DH77" s="200"/>
      <c r="DI77" s="200"/>
      <c r="DJ77" s="200"/>
      <c r="DK77" s="200"/>
      <c r="DL77" s="200"/>
      <c r="DM77" s="200"/>
      <c r="DN77" s="200"/>
      <c r="DO77" s="200"/>
      <c r="DP77" s="200"/>
      <c r="DQ77" s="200"/>
      <c r="DR77" s="200"/>
      <c r="DS77" s="200"/>
      <c r="DT77" s="200"/>
      <c r="DU77" s="200"/>
      <c r="DV77" s="200"/>
      <c r="DW77" s="200"/>
      <c r="DX77" s="200"/>
      <c r="DY77" s="200"/>
      <c r="DZ77" s="200"/>
      <c r="EA77" s="200"/>
      <c r="EB77" s="200"/>
      <c r="EC77" s="200"/>
      <c r="ED77" s="200"/>
      <c r="EE77" s="200"/>
      <c r="EF77" s="200"/>
      <c r="EG77" s="200"/>
      <c r="EH77" s="200"/>
      <c r="EI77" s="200"/>
      <c r="EJ77" s="200"/>
      <c r="EK77" s="200"/>
      <c r="EL77" s="200"/>
      <c r="EM77" s="200"/>
      <c r="EN77" s="200"/>
      <c r="EO77" s="200"/>
      <c r="EP77" s="200"/>
      <c r="EQ77" s="200"/>
      <c r="ER77" s="200"/>
      <c r="ES77" s="200"/>
      <c r="ET77" s="200"/>
      <c r="EU77" s="200"/>
      <c r="EV77" s="200"/>
      <c r="EW77" s="200"/>
      <c r="EX77" s="200"/>
      <c r="EY77" s="200"/>
      <c r="EZ77" s="200"/>
      <c r="FA77" s="200"/>
      <c r="FB77" s="200"/>
      <c r="FC77" s="200"/>
      <c r="FD77" s="200"/>
      <c r="FE77" s="200"/>
      <c r="FF77" s="200"/>
      <c r="FG77" s="200"/>
      <c r="FH77" s="200"/>
      <c r="FI77" s="200"/>
      <c r="FJ77" s="200"/>
      <c r="FK77" s="200"/>
      <c r="FL77" s="200"/>
      <c r="FM77" s="200"/>
      <c r="FN77" s="200"/>
      <c r="FO77" s="200"/>
      <c r="FP77" s="200"/>
      <c r="FQ77" s="200"/>
      <c r="FR77" s="200"/>
      <c r="FS77" s="200"/>
      <c r="FT77" s="200"/>
      <c r="FU77" s="200"/>
      <c r="FV77" s="200"/>
      <c r="FW77" s="200"/>
      <c r="FX77" s="200"/>
      <c r="FY77" s="200"/>
      <c r="FZ77" s="200"/>
      <c r="GA77" s="200"/>
      <c r="GB77" s="200"/>
      <c r="GC77" s="200"/>
      <c r="GD77" s="200"/>
      <c r="GE77" s="200"/>
      <c r="GF77" s="200"/>
      <c r="GG77" s="200"/>
      <c r="GH77" s="200"/>
      <c r="GI77" s="200"/>
      <c r="GJ77" s="200"/>
      <c r="GK77" s="200"/>
      <c r="GL77" s="200"/>
      <c r="GM77" s="200"/>
      <c r="GN77" s="200"/>
      <c r="GO77" s="200"/>
      <c r="GP77" s="200"/>
      <c r="GQ77" s="200"/>
      <c r="GR77" s="200"/>
      <c r="GS77" s="200"/>
      <c r="GT77" s="200"/>
      <c r="GU77" s="200"/>
      <c r="GV77" s="200"/>
      <c r="GW77" s="200"/>
      <c r="GX77" s="200"/>
      <c r="GY77" s="200"/>
      <c r="GZ77" s="200"/>
      <c r="HA77" s="200"/>
      <c r="HB77" s="200"/>
      <c r="HC77" s="200"/>
      <c r="HD77" s="200"/>
      <c r="HE77" s="200"/>
      <c r="HF77" s="200"/>
      <c r="HG77" s="200"/>
      <c r="HH77" s="200"/>
      <c r="HI77" s="200"/>
      <c r="HJ77" s="200"/>
      <c r="HK77" s="200"/>
      <c r="HL77" s="200"/>
      <c r="HM77" s="200"/>
      <c r="HN77" s="200"/>
      <c r="HO77" s="200"/>
      <c r="HP77" s="200"/>
      <c r="HQ77" s="200"/>
      <c r="HR77" s="200"/>
      <c r="HS77" s="200"/>
      <c r="HT77" s="200"/>
      <c r="HU77" s="200"/>
      <c r="HV77" s="200"/>
      <c r="HW77" s="200"/>
      <c r="HX77" s="200"/>
      <c r="HY77" s="200"/>
      <c r="HZ77" s="200"/>
      <c r="IA77" s="200"/>
      <c r="IB77" s="200"/>
      <c r="IC77" s="200"/>
      <c r="ID77" s="200"/>
      <c r="IE77" s="200"/>
      <c r="IF77" s="200"/>
      <c r="IG77" s="200"/>
      <c r="IH77" s="200"/>
      <c r="II77" s="200"/>
      <c r="IJ77" s="200"/>
      <c r="IK77" s="200"/>
      <c r="IL77" s="200"/>
      <c r="IM77" s="200"/>
      <c r="IN77" s="200"/>
      <c r="IO77" s="200"/>
      <c r="IP77" s="200"/>
      <c r="IQ77" s="200"/>
      <c r="IR77" s="200"/>
      <c r="IS77" s="200"/>
      <c r="IT77" s="200"/>
      <c r="IU77" s="200"/>
      <c r="IV77" s="200"/>
    </row>
    <row r="78" spans="1:256" ht="12.75" customHeight="1">
      <c r="A78" s="126"/>
      <c r="B78" s="127"/>
      <c r="C78" s="127"/>
      <c r="D78" s="127"/>
      <c r="E78" s="74" t="s">
        <v>202</v>
      </c>
      <c r="F78" s="135"/>
      <c r="G78" s="135"/>
      <c r="H78" s="135"/>
      <c r="I78" s="135"/>
      <c r="J78" s="135"/>
      <c r="K78" s="135"/>
      <c r="L78" s="42">
        <f t="shared" si="13"/>
        <v>0</v>
      </c>
      <c r="M78" s="75">
        <v>0</v>
      </c>
      <c r="N78" s="75">
        <v>0</v>
      </c>
      <c r="O78" s="42">
        <f t="shared" si="9"/>
        <v>0</v>
      </c>
      <c r="P78" s="42">
        <f t="shared" si="10"/>
        <v>0</v>
      </c>
      <c r="Q78" s="42">
        <f t="shared" si="10"/>
        <v>0</v>
      </c>
      <c r="R78" s="42">
        <f t="shared" si="8"/>
        <v>0</v>
      </c>
      <c r="S78" s="75">
        <v>0</v>
      </c>
      <c r="T78" s="128">
        <f t="shared" si="11"/>
        <v>0</v>
      </c>
      <c r="U78" s="42">
        <f t="shared" si="12"/>
        <v>0</v>
      </c>
      <c r="V78" s="42">
        <f t="shared" si="14"/>
        <v>0</v>
      </c>
      <c r="W78" s="79">
        <f t="shared" si="15"/>
        <v>0</v>
      </c>
      <c r="X78" s="136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  <c r="AW78" s="124"/>
      <c r="AX78" s="124"/>
      <c r="AY78" s="124"/>
      <c r="AZ78" s="124"/>
      <c r="BA78" s="124"/>
      <c r="BB78" s="124"/>
      <c r="BC78" s="124"/>
      <c r="BD78" s="124"/>
      <c r="BE78" s="124"/>
      <c r="BF78" s="124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4"/>
      <c r="BS78" s="124"/>
      <c r="BT78" s="124"/>
      <c r="BU78" s="124"/>
      <c r="BV78" s="124"/>
      <c r="BW78" s="124"/>
      <c r="BX78" s="124"/>
      <c r="BY78" s="124"/>
      <c r="BZ78" s="124"/>
      <c r="CA78" s="124"/>
      <c r="CB78" s="124"/>
      <c r="CC78" s="124"/>
      <c r="CD78" s="124"/>
      <c r="CE78" s="124"/>
      <c r="CF78" s="124"/>
      <c r="CG78" s="124"/>
      <c r="CH78" s="124"/>
      <c r="CI78" s="124"/>
      <c r="CJ78" s="124"/>
      <c r="CK78" s="124"/>
      <c r="CL78" s="124"/>
      <c r="CM78" s="124"/>
      <c r="CN78" s="124"/>
      <c r="CO78" s="124"/>
      <c r="CP78" s="124"/>
      <c r="CQ78" s="124"/>
      <c r="CR78" s="124"/>
      <c r="CS78" s="124"/>
      <c r="CT78" s="124"/>
      <c r="CU78" s="124"/>
      <c r="CV78" s="124"/>
      <c r="CW78" s="124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24"/>
      <c r="DJ78" s="124"/>
      <c r="DK78" s="124"/>
      <c r="DL78" s="124"/>
      <c r="DM78" s="124"/>
      <c r="DN78" s="124"/>
      <c r="DO78" s="124"/>
      <c r="DP78" s="124"/>
      <c r="DQ78" s="124"/>
      <c r="DR78" s="124"/>
      <c r="DS78" s="124"/>
      <c r="DT78" s="124"/>
      <c r="DU78" s="124"/>
      <c r="DV78" s="124"/>
      <c r="DW78" s="124"/>
      <c r="DX78" s="124"/>
      <c r="DY78" s="124"/>
      <c r="DZ78" s="124"/>
      <c r="EA78" s="124"/>
      <c r="EB78" s="124"/>
      <c r="EC78" s="124"/>
      <c r="ED78" s="124"/>
      <c r="EE78" s="124"/>
      <c r="EF78" s="124"/>
      <c r="EG78" s="124"/>
      <c r="EH78" s="124"/>
      <c r="EI78" s="124"/>
      <c r="EJ78" s="124"/>
      <c r="EK78" s="124"/>
      <c r="EL78" s="124"/>
      <c r="EM78" s="124"/>
      <c r="EN78" s="124"/>
      <c r="EO78" s="124"/>
      <c r="EP78" s="124"/>
      <c r="EQ78" s="124"/>
      <c r="ER78" s="124"/>
      <c r="ES78" s="124"/>
      <c r="ET78" s="124"/>
      <c r="EU78" s="124"/>
      <c r="EV78" s="124"/>
      <c r="EW78" s="124"/>
      <c r="EX78" s="124"/>
      <c r="EY78" s="124"/>
      <c r="EZ78" s="124"/>
      <c r="FA78" s="124"/>
      <c r="FB78" s="124"/>
      <c r="FC78" s="124"/>
      <c r="FD78" s="124"/>
      <c r="FE78" s="124"/>
      <c r="FF78" s="124"/>
      <c r="FG78" s="124"/>
      <c r="FH78" s="124"/>
      <c r="FI78" s="124"/>
      <c r="FJ78" s="124"/>
      <c r="FK78" s="124"/>
      <c r="FL78" s="124"/>
      <c r="FM78" s="124"/>
      <c r="FN78" s="124"/>
      <c r="FO78" s="124"/>
      <c r="FP78" s="124"/>
      <c r="FQ78" s="124"/>
      <c r="FR78" s="124"/>
      <c r="FS78" s="124"/>
      <c r="FT78" s="124"/>
      <c r="FU78" s="124"/>
      <c r="FV78" s="124"/>
      <c r="FW78" s="124"/>
      <c r="FX78" s="124"/>
      <c r="FY78" s="124"/>
      <c r="FZ78" s="124"/>
      <c r="GA78" s="124"/>
      <c r="GB78" s="124"/>
      <c r="GC78" s="124"/>
      <c r="GD78" s="124"/>
      <c r="GE78" s="124"/>
      <c r="GF78" s="124"/>
      <c r="GG78" s="124"/>
      <c r="GH78" s="124"/>
      <c r="GI78" s="124"/>
      <c r="GJ78" s="124"/>
      <c r="GK78" s="124"/>
      <c r="GL78" s="124"/>
      <c r="GM78" s="124"/>
      <c r="GN78" s="124"/>
      <c r="GO78" s="124"/>
      <c r="GP78" s="124"/>
      <c r="GQ78" s="124"/>
      <c r="GR78" s="124"/>
      <c r="GS78" s="124"/>
      <c r="GT78" s="124"/>
      <c r="GU78" s="124"/>
      <c r="GV78" s="124"/>
      <c r="GW78" s="124"/>
      <c r="GX78" s="124"/>
      <c r="GY78" s="124"/>
      <c r="GZ78" s="124"/>
      <c r="HA78" s="124"/>
      <c r="HB78" s="124"/>
      <c r="HC78" s="124"/>
      <c r="HD78" s="124"/>
      <c r="HE78" s="124"/>
      <c r="HF78" s="124"/>
      <c r="HG78" s="124"/>
      <c r="HH78" s="124"/>
      <c r="HI78" s="124"/>
      <c r="HJ78" s="124"/>
      <c r="HK78" s="124"/>
      <c r="HL78" s="124"/>
      <c r="HM78" s="124"/>
      <c r="HN78" s="124"/>
      <c r="HO78" s="124"/>
      <c r="HP78" s="124"/>
      <c r="HQ78" s="124"/>
      <c r="HR78" s="124"/>
      <c r="HS78" s="124"/>
      <c r="HT78" s="124"/>
      <c r="HU78" s="124"/>
      <c r="HV78" s="124"/>
      <c r="HW78" s="124"/>
      <c r="HX78" s="124"/>
      <c r="HY78" s="124"/>
      <c r="HZ78" s="124"/>
      <c r="IA78" s="124"/>
      <c r="IB78" s="124"/>
      <c r="IC78" s="124"/>
      <c r="ID78" s="124"/>
      <c r="IE78" s="124"/>
      <c r="IF78" s="124"/>
      <c r="IG78" s="124"/>
      <c r="IH78" s="124"/>
      <c r="II78" s="124"/>
      <c r="IJ78" s="124"/>
      <c r="IK78" s="124"/>
      <c r="IL78" s="124"/>
      <c r="IM78" s="124"/>
      <c r="IN78" s="124"/>
      <c r="IO78" s="124"/>
      <c r="IP78" s="124"/>
      <c r="IQ78" s="124"/>
      <c r="IR78" s="124"/>
      <c r="IS78" s="124"/>
      <c r="IT78" s="124"/>
      <c r="IU78" s="124"/>
      <c r="IV78" s="124"/>
    </row>
    <row r="79" spans="1:256" s="130" customFormat="1" ht="41.25" customHeight="1">
      <c r="A79" s="126" t="s">
        <v>288</v>
      </c>
      <c r="B79" s="127" t="s">
        <v>278</v>
      </c>
      <c r="C79" s="127" t="s">
        <v>213</v>
      </c>
      <c r="D79" s="127" t="s">
        <v>200</v>
      </c>
      <c r="E79" s="74" t="s">
        <v>287</v>
      </c>
      <c r="F79" s="135">
        <v>123047.2</v>
      </c>
      <c r="G79" s="135">
        <v>58826.3</v>
      </c>
      <c r="H79" s="135">
        <v>64220.9</v>
      </c>
      <c r="I79" s="139">
        <v>0</v>
      </c>
      <c r="J79" s="139">
        <v>0</v>
      </c>
      <c r="K79" s="139">
        <v>0</v>
      </c>
      <c r="L79" s="42">
        <f t="shared" si="13"/>
        <v>0</v>
      </c>
      <c r="M79" s="75">
        <v>0</v>
      </c>
      <c r="N79" s="75">
        <v>0</v>
      </c>
      <c r="O79" s="42">
        <f t="shared" si="9"/>
        <v>0</v>
      </c>
      <c r="P79" s="42">
        <f t="shared" si="10"/>
        <v>0</v>
      </c>
      <c r="Q79" s="42">
        <f t="shared" si="10"/>
        <v>0</v>
      </c>
      <c r="R79" s="42">
        <f t="shared" si="8"/>
        <v>0</v>
      </c>
      <c r="S79" s="75">
        <v>0</v>
      </c>
      <c r="T79" s="128">
        <f t="shared" si="11"/>
        <v>0</v>
      </c>
      <c r="U79" s="42">
        <f t="shared" si="12"/>
        <v>0</v>
      </c>
      <c r="V79" s="42">
        <f t="shared" si="14"/>
        <v>0</v>
      </c>
      <c r="W79" s="79">
        <f t="shared" si="15"/>
        <v>0</v>
      </c>
      <c r="X79" s="136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4"/>
      <c r="DS79" s="124"/>
      <c r="DT79" s="124"/>
      <c r="DU79" s="124"/>
      <c r="DV79" s="124"/>
      <c r="DW79" s="124"/>
      <c r="DX79" s="124"/>
      <c r="DY79" s="124"/>
      <c r="DZ79" s="124"/>
      <c r="EA79" s="124"/>
      <c r="EB79" s="124"/>
      <c r="EC79" s="124"/>
      <c r="ED79" s="124"/>
      <c r="EE79" s="124"/>
      <c r="EF79" s="124"/>
      <c r="EG79" s="124"/>
      <c r="EH79" s="124"/>
      <c r="EI79" s="124"/>
      <c r="EJ79" s="124"/>
      <c r="EK79" s="124"/>
      <c r="EL79" s="124"/>
      <c r="EM79" s="124"/>
      <c r="EN79" s="124"/>
      <c r="EO79" s="124"/>
      <c r="EP79" s="124"/>
      <c r="EQ79" s="124"/>
      <c r="ER79" s="124"/>
      <c r="ES79" s="124"/>
      <c r="ET79" s="124"/>
      <c r="EU79" s="124"/>
      <c r="EV79" s="124"/>
      <c r="EW79" s="124"/>
      <c r="EX79" s="124"/>
      <c r="EY79" s="124"/>
      <c r="EZ79" s="124"/>
      <c r="FA79" s="124"/>
      <c r="FB79" s="124"/>
      <c r="FC79" s="124"/>
      <c r="FD79" s="124"/>
      <c r="FE79" s="124"/>
      <c r="FF79" s="124"/>
      <c r="FG79" s="124"/>
      <c r="FH79" s="124"/>
      <c r="FI79" s="124"/>
      <c r="FJ79" s="124"/>
      <c r="FK79" s="124"/>
      <c r="FL79" s="124"/>
      <c r="FM79" s="124"/>
      <c r="FN79" s="124"/>
      <c r="FO79" s="124"/>
      <c r="FP79" s="124"/>
      <c r="FQ79" s="124"/>
      <c r="FR79" s="124"/>
      <c r="FS79" s="124"/>
      <c r="FT79" s="124"/>
      <c r="FU79" s="124"/>
      <c r="FV79" s="124"/>
      <c r="FW79" s="124"/>
      <c r="FX79" s="124"/>
      <c r="FY79" s="124"/>
      <c r="FZ79" s="124"/>
      <c r="GA79" s="124"/>
      <c r="GB79" s="124"/>
      <c r="GC79" s="124"/>
      <c r="GD79" s="124"/>
      <c r="GE79" s="124"/>
      <c r="GF79" s="124"/>
      <c r="GG79" s="124"/>
      <c r="GH79" s="124"/>
      <c r="GI79" s="124"/>
      <c r="GJ79" s="124"/>
      <c r="GK79" s="124"/>
      <c r="GL79" s="124"/>
      <c r="GM79" s="124"/>
      <c r="GN79" s="124"/>
      <c r="GO79" s="124"/>
      <c r="GP79" s="124"/>
      <c r="GQ79" s="124"/>
      <c r="GR79" s="124"/>
      <c r="GS79" s="124"/>
      <c r="GT79" s="124"/>
      <c r="GU79" s="124"/>
      <c r="GV79" s="124"/>
      <c r="GW79" s="124"/>
      <c r="GX79" s="124"/>
      <c r="GY79" s="124"/>
      <c r="GZ79" s="124"/>
      <c r="HA79" s="124"/>
      <c r="HB79" s="124"/>
      <c r="HC79" s="124"/>
      <c r="HD79" s="124"/>
      <c r="HE79" s="124"/>
      <c r="HF79" s="124"/>
      <c r="HG79" s="124"/>
      <c r="HH79" s="124"/>
      <c r="HI79" s="124"/>
      <c r="HJ79" s="124"/>
      <c r="HK79" s="124"/>
      <c r="HL79" s="124"/>
      <c r="HM79" s="124"/>
      <c r="HN79" s="124"/>
      <c r="HO79" s="124"/>
      <c r="HP79" s="124"/>
      <c r="HQ79" s="124"/>
      <c r="HR79" s="124"/>
      <c r="HS79" s="124"/>
      <c r="HT79" s="124"/>
      <c r="HU79" s="124"/>
      <c r="HV79" s="124"/>
      <c r="HW79" s="124"/>
      <c r="HX79" s="124"/>
      <c r="HY79" s="124"/>
      <c r="HZ79" s="124"/>
      <c r="IA79" s="124"/>
      <c r="IB79" s="124"/>
      <c r="IC79" s="124"/>
      <c r="ID79" s="124"/>
      <c r="IE79" s="124"/>
      <c r="IF79" s="124"/>
      <c r="IG79" s="124"/>
      <c r="IH79" s="124"/>
      <c r="II79" s="124"/>
      <c r="IJ79" s="124"/>
      <c r="IK79" s="124"/>
      <c r="IL79" s="124"/>
      <c r="IM79" s="124"/>
      <c r="IN79" s="124"/>
      <c r="IO79" s="124"/>
      <c r="IP79" s="124"/>
      <c r="IQ79" s="124"/>
      <c r="IR79" s="124"/>
      <c r="IS79" s="124"/>
      <c r="IT79" s="124"/>
      <c r="IU79" s="124"/>
      <c r="IV79" s="124"/>
    </row>
    <row r="80" spans="1:256" ht="12.75" customHeight="1">
      <c r="A80" s="62" t="s">
        <v>289</v>
      </c>
      <c r="B80" s="38" t="s">
        <v>278</v>
      </c>
      <c r="C80" s="38" t="s">
        <v>217</v>
      </c>
      <c r="D80" s="38" t="s">
        <v>197</v>
      </c>
      <c r="E80" s="183" t="s">
        <v>290</v>
      </c>
      <c r="F80" s="139">
        <v>123047.2</v>
      </c>
      <c r="G80" s="139">
        <v>58826.3</v>
      </c>
      <c r="H80" s="139">
        <v>64220.9</v>
      </c>
      <c r="I80" s="139">
        <f>I82</f>
        <v>448209.7</v>
      </c>
      <c r="J80" s="139">
        <f>J82</f>
        <v>114942.5</v>
      </c>
      <c r="K80" s="139">
        <f>K82</f>
        <v>333267.2</v>
      </c>
      <c r="L80" s="42">
        <f t="shared" si="13"/>
        <v>476768.7</v>
      </c>
      <c r="M80" s="42">
        <f>M82</f>
        <v>186158</v>
      </c>
      <c r="N80" s="42">
        <f>N82</f>
        <v>290610.7</v>
      </c>
      <c r="O80" s="42">
        <f t="shared" si="9"/>
        <v>28559</v>
      </c>
      <c r="P80" s="42">
        <f t="shared" si="10"/>
        <v>71215.5</v>
      </c>
      <c r="Q80" s="42">
        <f t="shared" si="10"/>
        <v>-42656.5</v>
      </c>
      <c r="R80" s="42">
        <f t="shared" si="8"/>
        <v>559091.3400000001</v>
      </c>
      <c r="S80" s="42">
        <f>S82</f>
        <v>210358.5</v>
      </c>
      <c r="T80" s="194">
        <f t="shared" si="11"/>
        <v>348732.84</v>
      </c>
      <c r="U80" s="42">
        <f t="shared" si="12"/>
        <v>660391.6830000001</v>
      </c>
      <c r="V80" s="42">
        <f t="shared" si="14"/>
        <v>241912.275</v>
      </c>
      <c r="W80" s="79">
        <f t="shared" si="15"/>
        <v>418479.40800000005</v>
      </c>
      <c r="X80" s="136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  <c r="CG80" s="200"/>
      <c r="CH80" s="200"/>
      <c r="CI80" s="200"/>
      <c r="CJ80" s="200"/>
      <c r="CK80" s="200"/>
      <c r="CL80" s="200"/>
      <c r="CM80" s="200"/>
      <c r="CN80" s="200"/>
      <c r="CO80" s="200"/>
      <c r="CP80" s="200"/>
      <c r="CQ80" s="200"/>
      <c r="CR80" s="200"/>
      <c r="CS80" s="200"/>
      <c r="CT80" s="200"/>
      <c r="CU80" s="200"/>
      <c r="CV80" s="200"/>
      <c r="CW80" s="200"/>
      <c r="CX80" s="200"/>
      <c r="CY80" s="200"/>
      <c r="CZ80" s="200"/>
      <c r="DA80" s="200"/>
      <c r="DB80" s="200"/>
      <c r="DC80" s="200"/>
      <c r="DD80" s="200"/>
      <c r="DE80" s="200"/>
      <c r="DF80" s="200"/>
      <c r="DG80" s="200"/>
      <c r="DH80" s="200"/>
      <c r="DI80" s="200"/>
      <c r="DJ80" s="200"/>
      <c r="DK80" s="200"/>
      <c r="DL80" s="200"/>
      <c r="DM80" s="200"/>
      <c r="DN80" s="200"/>
      <c r="DO80" s="200"/>
      <c r="DP80" s="200"/>
      <c r="DQ80" s="200"/>
      <c r="DR80" s="200"/>
      <c r="DS80" s="200"/>
      <c r="DT80" s="200"/>
      <c r="DU80" s="200"/>
      <c r="DV80" s="200"/>
      <c r="DW80" s="200"/>
      <c r="DX80" s="200"/>
      <c r="DY80" s="200"/>
      <c r="DZ80" s="200"/>
      <c r="EA80" s="200"/>
      <c r="EB80" s="200"/>
      <c r="EC80" s="200"/>
      <c r="ED80" s="200"/>
      <c r="EE80" s="200"/>
      <c r="EF80" s="200"/>
      <c r="EG80" s="200"/>
      <c r="EH80" s="200"/>
      <c r="EI80" s="200"/>
      <c r="EJ80" s="200"/>
      <c r="EK80" s="200"/>
      <c r="EL80" s="200"/>
      <c r="EM80" s="200"/>
      <c r="EN80" s="200"/>
      <c r="EO80" s="200"/>
      <c r="EP80" s="200"/>
      <c r="EQ80" s="200"/>
      <c r="ER80" s="200"/>
      <c r="ES80" s="200"/>
      <c r="ET80" s="200"/>
      <c r="EU80" s="200"/>
      <c r="EV80" s="200"/>
      <c r="EW80" s="200"/>
      <c r="EX80" s="200"/>
      <c r="EY80" s="200"/>
      <c r="EZ80" s="200"/>
      <c r="FA80" s="200"/>
      <c r="FB80" s="200"/>
      <c r="FC80" s="200"/>
      <c r="FD80" s="200"/>
      <c r="FE80" s="200"/>
      <c r="FF80" s="200"/>
      <c r="FG80" s="200"/>
      <c r="FH80" s="200"/>
      <c r="FI80" s="200"/>
      <c r="FJ80" s="200"/>
      <c r="FK80" s="200"/>
      <c r="FL80" s="200"/>
      <c r="FM80" s="200"/>
      <c r="FN80" s="200"/>
      <c r="FO80" s="200"/>
      <c r="FP80" s="200"/>
      <c r="FQ80" s="200"/>
      <c r="FR80" s="200"/>
      <c r="FS80" s="200"/>
      <c r="FT80" s="200"/>
      <c r="FU80" s="200"/>
      <c r="FV80" s="200"/>
      <c r="FW80" s="200"/>
      <c r="FX80" s="200"/>
      <c r="FY80" s="200"/>
      <c r="FZ80" s="200"/>
      <c r="GA80" s="200"/>
      <c r="GB80" s="200"/>
      <c r="GC80" s="200"/>
      <c r="GD80" s="200"/>
      <c r="GE80" s="200"/>
      <c r="GF80" s="200"/>
      <c r="GG80" s="200"/>
      <c r="GH80" s="200"/>
      <c r="GI80" s="200"/>
      <c r="GJ80" s="200"/>
      <c r="GK80" s="200"/>
      <c r="GL80" s="200"/>
      <c r="GM80" s="200"/>
      <c r="GN80" s="200"/>
      <c r="GO80" s="200"/>
      <c r="GP80" s="200"/>
      <c r="GQ80" s="200"/>
      <c r="GR80" s="200"/>
      <c r="GS80" s="200"/>
      <c r="GT80" s="200"/>
      <c r="GU80" s="200"/>
      <c r="GV80" s="200"/>
      <c r="GW80" s="200"/>
      <c r="GX80" s="200"/>
      <c r="GY80" s="200"/>
      <c r="GZ80" s="200"/>
      <c r="HA80" s="200"/>
      <c r="HB80" s="200"/>
      <c r="HC80" s="200"/>
      <c r="HD80" s="200"/>
      <c r="HE80" s="200"/>
      <c r="HF80" s="200"/>
      <c r="HG80" s="200"/>
      <c r="HH80" s="200"/>
      <c r="HI80" s="200"/>
      <c r="HJ80" s="200"/>
      <c r="HK80" s="200"/>
      <c r="HL80" s="200"/>
      <c r="HM80" s="200"/>
      <c r="HN80" s="200"/>
      <c r="HO80" s="200"/>
      <c r="HP80" s="200"/>
      <c r="HQ80" s="200"/>
      <c r="HR80" s="200"/>
      <c r="HS80" s="200"/>
      <c r="HT80" s="200"/>
      <c r="HU80" s="200"/>
      <c r="HV80" s="200"/>
      <c r="HW80" s="200"/>
      <c r="HX80" s="200"/>
      <c r="HY80" s="200"/>
      <c r="HZ80" s="200"/>
      <c r="IA80" s="200"/>
      <c r="IB80" s="200"/>
      <c r="IC80" s="200"/>
      <c r="ID80" s="200"/>
      <c r="IE80" s="200"/>
      <c r="IF80" s="200"/>
      <c r="IG80" s="200"/>
      <c r="IH80" s="200"/>
      <c r="II80" s="200"/>
      <c r="IJ80" s="200"/>
      <c r="IK80" s="200"/>
      <c r="IL80" s="200"/>
      <c r="IM80" s="200"/>
      <c r="IN80" s="200"/>
      <c r="IO80" s="200"/>
      <c r="IP80" s="200"/>
      <c r="IQ80" s="200"/>
      <c r="IR80" s="200"/>
      <c r="IS80" s="200"/>
      <c r="IT80" s="200"/>
      <c r="IU80" s="200"/>
      <c r="IV80" s="200"/>
    </row>
    <row r="81" spans="1:256" ht="12.75" customHeight="1">
      <c r="A81" s="126"/>
      <c r="B81" s="127"/>
      <c r="C81" s="127"/>
      <c r="D81" s="127"/>
      <c r="E81" s="74" t="s">
        <v>202</v>
      </c>
      <c r="F81" s="135"/>
      <c r="G81" s="135"/>
      <c r="H81" s="135"/>
      <c r="I81" s="139">
        <v>0</v>
      </c>
      <c r="J81" s="139">
        <v>0</v>
      </c>
      <c r="K81" s="139">
        <v>0</v>
      </c>
      <c r="L81" s="42">
        <f t="shared" si="13"/>
        <v>0</v>
      </c>
      <c r="M81" s="75">
        <v>0</v>
      </c>
      <c r="N81" s="75">
        <v>0</v>
      </c>
      <c r="O81" s="42">
        <f t="shared" si="9"/>
        <v>0</v>
      </c>
      <c r="P81" s="42">
        <f t="shared" si="10"/>
        <v>0</v>
      </c>
      <c r="Q81" s="42">
        <f t="shared" si="10"/>
        <v>0</v>
      </c>
      <c r="R81" s="42">
        <f t="shared" si="8"/>
        <v>0</v>
      </c>
      <c r="S81" s="75">
        <v>0</v>
      </c>
      <c r="T81" s="128">
        <f t="shared" si="11"/>
        <v>0</v>
      </c>
      <c r="U81" s="42">
        <f t="shared" si="12"/>
        <v>0</v>
      </c>
      <c r="V81" s="42">
        <f t="shared" si="14"/>
        <v>0</v>
      </c>
      <c r="W81" s="79">
        <f t="shared" si="15"/>
        <v>0</v>
      </c>
      <c r="X81" s="136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24"/>
      <c r="DJ81" s="124"/>
      <c r="DK81" s="124"/>
      <c r="DL81" s="124"/>
      <c r="DM81" s="124"/>
      <c r="DN81" s="124"/>
      <c r="DO81" s="124"/>
      <c r="DP81" s="124"/>
      <c r="DQ81" s="124"/>
      <c r="DR81" s="124"/>
      <c r="DS81" s="124"/>
      <c r="DT81" s="124"/>
      <c r="DU81" s="124"/>
      <c r="DV81" s="124"/>
      <c r="DW81" s="124"/>
      <c r="DX81" s="124"/>
      <c r="DY81" s="124"/>
      <c r="DZ81" s="124"/>
      <c r="EA81" s="124"/>
      <c r="EB81" s="124"/>
      <c r="EC81" s="124"/>
      <c r="ED81" s="124"/>
      <c r="EE81" s="124"/>
      <c r="EF81" s="124"/>
      <c r="EG81" s="124"/>
      <c r="EH81" s="124"/>
      <c r="EI81" s="124"/>
      <c r="EJ81" s="124"/>
      <c r="EK81" s="124"/>
      <c r="EL81" s="124"/>
      <c r="EM81" s="124"/>
      <c r="EN81" s="124"/>
      <c r="EO81" s="124"/>
      <c r="EP81" s="124"/>
      <c r="EQ81" s="124"/>
      <c r="ER81" s="124"/>
      <c r="ES81" s="124"/>
      <c r="ET81" s="124"/>
      <c r="EU81" s="124"/>
      <c r="EV81" s="124"/>
      <c r="EW81" s="124"/>
      <c r="EX81" s="124"/>
      <c r="EY81" s="124"/>
      <c r="EZ81" s="124"/>
      <c r="FA81" s="124"/>
      <c r="FB81" s="124"/>
      <c r="FC81" s="124"/>
      <c r="FD81" s="124"/>
      <c r="FE81" s="124"/>
      <c r="FF81" s="124"/>
      <c r="FG81" s="124"/>
      <c r="FH81" s="124"/>
      <c r="FI81" s="124"/>
      <c r="FJ81" s="124"/>
      <c r="FK81" s="124"/>
      <c r="FL81" s="124"/>
      <c r="FM81" s="124"/>
      <c r="FN81" s="124"/>
      <c r="FO81" s="124"/>
      <c r="FP81" s="124"/>
      <c r="FQ81" s="124"/>
      <c r="FR81" s="124"/>
      <c r="FS81" s="124"/>
      <c r="FT81" s="124"/>
      <c r="FU81" s="124"/>
      <c r="FV81" s="124"/>
      <c r="FW81" s="124"/>
      <c r="FX81" s="124"/>
      <c r="FY81" s="124"/>
      <c r="FZ81" s="124"/>
      <c r="GA81" s="124"/>
      <c r="GB81" s="124"/>
      <c r="GC81" s="124"/>
      <c r="GD81" s="124"/>
      <c r="GE81" s="124"/>
      <c r="GF81" s="124"/>
      <c r="GG81" s="124"/>
      <c r="GH81" s="124"/>
      <c r="GI81" s="124"/>
      <c r="GJ81" s="124"/>
      <c r="GK81" s="124"/>
      <c r="GL81" s="124"/>
      <c r="GM81" s="124"/>
      <c r="GN81" s="124"/>
      <c r="GO81" s="124"/>
      <c r="GP81" s="124"/>
      <c r="GQ81" s="124"/>
      <c r="GR81" s="124"/>
      <c r="GS81" s="124"/>
      <c r="GT81" s="124"/>
      <c r="GU81" s="124"/>
      <c r="GV81" s="124"/>
      <c r="GW81" s="124"/>
      <c r="GX81" s="124"/>
      <c r="GY81" s="124"/>
      <c r="GZ81" s="124"/>
      <c r="HA81" s="124"/>
      <c r="HB81" s="124"/>
      <c r="HC81" s="124"/>
      <c r="HD81" s="124"/>
      <c r="HE81" s="124"/>
      <c r="HF81" s="124"/>
      <c r="HG81" s="124"/>
      <c r="HH81" s="124"/>
      <c r="HI81" s="124"/>
      <c r="HJ81" s="124"/>
      <c r="HK81" s="124"/>
      <c r="HL81" s="124"/>
      <c r="HM81" s="124"/>
      <c r="HN81" s="124"/>
      <c r="HO81" s="124"/>
      <c r="HP81" s="124"/>
      <c r="HQ81" s="124"/>
      <c r="HR81" s="124"/>
      <c r="HS81" s="124"/>
      <c r="HT81" s="124"/>
      <c r="HU81" s="124"/>
      <c r="HV81" s="124"/>
      <c r="HW81" s="124"/>
      <c r="HX81" s="124"/>
      <c r="HY81" s="124"/>
      <c r="HZ81" s="124"/>
      <c r="IA81" s="124"/>
      <c r="IB81" s="124"/>
      <c r="IC81" s="124"/>
      <c r="ID81" s="124"/>
      <c r="IE81" s="124"/>
      <c r="IF81" s="124"/>
      <c r="IG81" s="124"/>
      <c r="IH81" s="124"/>
      <c r="II81" s="124"/>
      <c r="IJ81" s="124"/>
      <c r="IK81" s="124"/>
      <c r="IL81" s="124"/>
      <c r="IM81" s="124"/>
      <c r="IN81" s="124"/>
      <c r="IO81" s="124"/>
      <c r="IP81" s="124"/>
      <c r="IQ81" s="124"/>
      <c r="IR81" s="124"/>
      <c r="IS81" s="124"/>
      <c r="IT81" s="124"/>
      <c r="IU81" s="124"/>
      <c r="IV81" s="124"/>
    </row>
    <row r="82" spans="1:256" s="130" customFormat="1" ht="28.5" customHeight="1">
      <c r="A82" s="126" t="s">
        <v>291</v>
      </c>
      <c r="B82" s="127" t="s">
        <v>278</v>
      </c>
      <c r="C82" s="127" t="s">
        <v>217</v>
      </c>
      <c r="D82" s="127" t="s">
        <v>200</v>
      </c>
      <c r="E82" s="74" t="s">
        <v>290</v>
      </c>
      <c r="F82" s="135">
        <v>123047.2</v>
      </c>
      <c r="G82" s="135">
        <v>58826.3</v>
      </c>
      <c r="H82" s="135">
        <v>64220.9</v>
      </c>
      <c r="I82" s="139">
        <f>J82+K82</f>
        <v>448209.7</v>
      </c>
      <c r="J82" s="139">
        <v>114942.5</v>
      </c>
      <c r="K82" s="139">
        <v>333267.2</v>
      </c>
      <c r="L82" s="42">
        <f t="shared" si="13"/>
        <v>476768.7</v>
      </c>
      <c r="M82" s="75">
        <v>186158</v>
      </c>
      <c r="N82" s="75">
        <v>290610.7</v>
      </c>
      <c r="O82" s="42">
        <f t="shared" si="9"/>
        <v>28559</v>
      </c>
      <c r="P82" s="42">
        <f t="shared" si="10"/>
        <v>71215.5</v>
      </c>
      <c r="Q82" s="42">
        <f t="shared" si="10"/>
        <v>-42656.5</v>
      </c>
      <c r="R82" s="42">
        <f t="shared" si="8"/>
        <v>559091.3</v>
      </c>
      <c r="S82" s="75">
        <v>210358.5</v>
      </c>
      <c r="T82" s="128">
        <v>348732.8</v>
      </c>
      <c r="U82" s="42">
        <f t="shared" si="12"/>
        <v>660391.635</v>
      </c>
      <c r="V82" s="42">
        <f t="shared" si="14"/>
        <v>241912.275</v>
      </c>
      <c r="W82" s="79">
        <f t="shared" si="15"/>
        <v>418479.36</v>
      </c>
      <c r="X82" s="136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4"/>
      <c r="FF82" s="124"/>
      <c r="FG82" s="124"/>
      <c r="FH82" s="124"/>
      <c r="FI82" s="124"/>
      <c r="FJ82" s="124"/>
      <c r="FK82" s="124"/>
      <c r="FL82" s="124"/>
      <c r="FM82" s="124"/>
      <c r="FN82" s="124"/>
      <c r="FO82" s="124"/>
      <c r="FP82" s="124"/>
      <c r="FQ82" s="124"/>
      <c r="FR82" s="124"/>
      <c r="FS82" s="124"/>
      <c r="FT82" s="124"/>
      <c r="FU82" s="124"/>
      <c r="FV82" s="124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</row>
    <row r="83" spans="1:256" ht="12.75" customHeight="1">
      <c r="A83" s="126" t="s">
        <v>292</v>
      </c>
      <c r="B83" s="127" t="s">
        <v>293</v>
      </c>
      <c r="C83" s="127" t="s">
        <v>197</v>
      </c>
      <c r="D83" s="127" t="s">
        <v>197</v>
      </c>
      <c r="E83" s="195" t="s">
        <v>294</v>
      </c>
      <c r="F83" s="163">
        <v>185551.6</v>
      </c>
      <c r="G83" s="163">
        <v>5371.6</v>
      </c>
      <c r="H83" s="163" t="s">
        <v>721</v>
      </c>
      <c r="I83" s="139">
        <v>0</v>
      </c>
      <c r="J83" s="139">
        <v>0</v>
      </c>
      <c r="K83" s="139">
        <v>0</v>
      </c>
      <c r="L83" s="42">
        <f t="shared" si="13"/>
        <v>0</v>
      </c>
      <c r="M83" s="75">
        <f>M85+M88</f>
        <v>0</v>
      </c>
      <c r="N83" s="75">
        <f>N85+N88</f>
        <v>0</v>
      </c>
      <c r="O83" s="42">
        <f t="shared" si="9"/>
        <v>0</v>
      </c>
      <c r="P83" s="42">
        <f t="shared" si="10"/>
        <v>0</v>
      </c>
      <c r="Q83" s="42">
        <f t="shared" si="10"/>
        <v>0</v>
      </c>
      <c r="R83" s="42">
        <f t="shared" si="8"/>
        <v>0</v>
      </c>
      <c r="S83" s="75">
        <f>S85+S88</f>
        <v>0</v>
      </c>
      <c r="T83" s="128">
        <f t="shared" si="11"/>
        <v>0</v>
      </c>
      <c r="U83" s="42">
        <f t="shared" si="12"/>
        <v>0</v>
      </c>
      <c r="V83" s="42">
        <f t="shared" si="14"/>
        <v>0</v>
      </c>
      <c r="W83" s="79">
        <f t="shared" si="15"/>
        <v>0</v>
      </c>
      <c r="X83" s="136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4"/>
      <c r="BS83" s="124"/>
      <c r="BT83" s="124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4"/>
      <c r="CL83" s="124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4"/>
      <c r="DE83" s="124"/>
      <c r="DF83" s="124"/>
      <c r="DG83" s="124"/>
      <c r="DH83" s="124"/>
      <c r="DI83" s="124"/>
      <c r="DJ83" s="124"/>
      <c r="DK83" s="124"/>
      <c r="DL83" s="124"/>
      <c r="DM83" s="124"/>
      <c r="DN83" s="124"/>
      <c r="DO83" s="124"/>
      <c r="DP83" s="124"/>
      <c r="DQ83" s="124"/>
      <c r="DR83" s="124"/>
      <c r="DS83" s="124"/>
      <c r="DT83" s="124"/>
      <c r="DU83" s="124"/>
      <c r="DV83" s="124"/>
      <c r="DW83" s="124"/>
      <c r="DX83" s="124"/>
      <c r="DY83" s="124"/>
      <c r="DZ83" s="124"/>
      <c r="EA83" s="124"/>
      <c r="EB83" s="124"/>
      <c r="EC83" s="124"/>
      <c r="ED83" s="124"/>
      <c r="EE83" s="124"/>
      <c r="EF83" s="124"/>
      <c r="EG83" s="124"/>
      <c r="EH83" s="124"/>
      <c r="EI83" s="124"/>
      <c r="EJ83" s="124"/>
      <c r="EK83" s="124"/>
      <c r="EL83" s="124"/>
      <c r="EM83" s="124"/>
      <c r="EN83" s="124"/>
      <c r="EO83" s="124"/>
      <c r="EP83" s="124"/>
      <c r="EQ83" s="124"/>
      <c r="ER83" s="124"/>
      <c r="ES83" s="124"/>
      <c r="ET83" s="124"/>
      <c r="EU83" s="124"/>
      <c r="EV83" s="124"/>
      <c r="EW83" s="124"/>
      <c r="EX83" s="124"/>
      <c r="EY83" s="124"/>
      <c r="EZ83" s="124"/>
      <c r="FA83" s="124"/>
      <c r="FB83" s="124"/>
      <c r="FC83" s="124"/>
      <c r="FD83" s="124"/>
      <c r="FE83" s="124"/>
      <c r="FF83" s="124"/>
      <c r="FG83" s="124"/>
      <c r="FH83" s="124"/>
      <c r="FI83" s="124"/>
      <c r="FJ83" s="124"/>
      <c r="FK83" s="124"/>
      <c r="FL83" s="124"/>
      <c r="FM83" s="124"/>
      <c r="FN83" s="124"/>
      <c r="FO83" s="124"/>
      <c r="FP83" s="124"/>
      <c r="FQ83" s="124"/>
      <c r="FR83" s="124"/>
      <c r="FS83" s="124"/>
      <c r="FT83" s="124"/>
      <c r="FU83" s="124"/>
      <c r="FV83" s="124"/>
      <c r="FW83" s="124"/>
      <c r="FX83" s="124"/>
      <c r="FY83" s="124"/>
      <c r="FZ83" s="124"/>
      <c r="GA83" s="124"/>
      <c r="GB83" s="124"/>
      <c r="GC83" s="124"/>
      <c r="GD83" s="124"/>
      <c r="GE83" s="124"/>
      <c r="GF83" s="124"/>
      <c r="GG83" s="124"/>
      <c r="GH83" s="124"/>
      <c r="GI83" s="124"/>
      <c r="GJ83" s="124"/>
      <c r="GK83" s="124"/>
      <c r="GL83" s="124"/>
      <c r="GM83" s="124"/>
      <c r="GN83" s="124"/>
      <c r="GO83" s="124"/>
      <c r="GP83" s="124"/>
      <c r="GQ83" s="124"/>
      <c r="GR83" s="124"/>
      <c r="GS83" s="124"/>
      <c r="GT83" s="124"/>
      <c r="GU83" s="124"/>
      <c r="GV83" s="124"/>
      <c r="GW83" s="124"/>
      <c r="GX83" s="124"/>
      <c r="GY83" s="124"/>
      <c r="GZ83" s="124"/>
      <c r="HA83" s="124"/>
      <c r="HB83" s="124"/>
      <c r="HC83" s="124"/>
      <c r="HD83" s="124"/>
      <c r="HE83" s="124"/>
      <c r="HF83" s="124"/>
      <c r="HG83" s="124"/>
      <c r="HH83" s="124"/>
      <c r="HI83" s="124"/>
      <c r="HJ83" s="124"/>
      <c r="HK83" s="124"/>
      <c r="HL83" s="124"/>
      <c r="HM83" s="124"/>
      <c r="HN83" s="124"/>
      <c r="HO83" s="124"/>
      <c r="HP83" s="124"/>
      <c r="HQ83" s="124"/>
      <c r="HR83" s="124"/>
      <c r="HS83" s="124"/>
      <c r="HT83" s="124"/>
      <c r="HU83" s="124"/>
      <c r="HV83" s="124"/>
      <c r="HW83" s="124"/>
      <c r="HX83" s="124"/>
      <c r="HY83" s="124"/>
      <c r="HZ83" s="124"/>
      <c r="IA83" s="124"/>
      <c r="IB83" s="124"/>
      <c r="IC83" s="124"/>
      <c r="ID83" s="124"/>
      <c r="IE83" s="124"/>
      <c r="IF83" s="124"/>
      <c r="IG83" s="124"/>
      <c r="IH83" s="124"/>
      <c r="II83" s="124"/>
      <c r="IJ83" s="124"/>
      <c r="IK83" s="124"/>
      <c r="IL83" s="124"/>
      <c r="IM83" s="124"/>
      <c r="IN83" s="124"/>
      <c r="IO83" s="124"/>
      <c r="IP83" s="124"/>
      <c r="IQ83" s="124"/>
      <c r="IR83" s="124"/>
      <c r="IS83" s="124"/>
      <c r="IT83" s="124"/>
      <c r="IU83" s="124"/>
      <c r="IV83" s="124"/>
    </row>
    <row r="84" spans="1:256" ht="12.75" customHeight="1">
      <c r="A84" s="126"/>
      <c r="B84" s="127"/>
      <c r="C84" s="127"/>
      <c r="D84" s="127"/>
      <c r="E84" s="74" t="s">
        <v>5</v>
      </c>
      <c r="F84" s="135">
        <v>0</v>
      </c>
      <c r="G84" s="135">
        <v>0</v>
      </c>
      <c r="H84" s="135">
        <v>0</v>
      </c>
      <c r="I84" s="139">
        <v>0</v>
      </c>
      <c r="J84" s="139">
        <v>0</v>
      </c>
      <c r="K84" s="139">
        <v>0</v>
      </c>
      <c r="L84" s="42">
        <f t="shared" si="13"/>
        <v>0</v>
      </c>
      <c r="M84" s="75">
        <v>0</v>
      </c>
      <c r="N84" s="75"/>
      <c r="O84" s="42">
        <f t="shared" si="9"/>
        <v>0</v>
      </c>
      <c r="P84" s="42">
        <f t="shared" si="10"/>
        <v>0</v>
      </c>
      <c r="Q84" s="42">
        <f t="shared" si="10"/>
        <v>0</v>
      </c>
      <c r="R84" s="42">
        <f t="shared" si="8"/>
        <v>0</v>
      </c>
      <c r="S84" s="75">
        <v>0</v>
      </c>
      <c r="T84" s="128">
        <f t="shared" si="11"/>
        <v>0</v>
      </c>
      <c r="U84" s="42">
        <f t="shared" si="12"/>
        <v>0</v>
      </c>
      <c r="V84" s="42">
        <f t="shared" si="14"/>
        <v>0</v>
      </c>
      <c r="W84" s="79">
        <f t="shared" si="15"/>
        <v>0</v>
      </c>
      <c r="X84" s="136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4"/>
      <c r="BC84" s="124"/>
      <c r="BD84" s="124"/>
      <c r="BE84" s="124"/>
      <c r="BF84" s="124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4"/>
      <c r="BS84" s="124"/>
      <c r="BT84" s="124"/>
      <c r="BU84" s="124"/>
      <c r="BV84" s="124"/>
      <c r="BW84" s="124"/>
      <c r="BX84" s="124"/>
      <c r="BY84" s="124"/>
      <c r="BZ84" s="124"/>
      <c r="CA84" s="124"/>
      <c r="CB84" s="124"/>
      <c r="CC84" s="124"/>
      <c r="CD84" s="124"/>
      <c r="CE84" s="124"/>
      <c r="CF84" s="124"/>
      <c r="CG84" s="124"/>
      <c r="CH84" s="124"/>
      <c r="CI84" s="124"/>
      <c r="CJ84" s="124"/>
      <c r="CK84" s="124"/>
      <c r="CL84" s="124"/>
      <c r="CM84" s="124"/>
      <c r="CN84" s="124"/>
      <c r="CO84" s="124"/>
      <c r="CP84" s="124"/>
      <c r="CQ84" s="124"/>
      <c r="CR84" s="124"/>
      <c r="CS84" s="124"/>
      <c r="CT84" s="124"/>
      <c r="CU84" s="124"/>
      <c r="CV84" s="124"/>
      <c r="CW84" s="124"/>
      <c r="CX84" s="124"/>
      <c r="CY84" s="124"/>
      <c r="CZ84" s="124"/>
      <c r="DA84" s="124"/>
      <c r="DB84" s="124"/>
      <c r="DC84" s="124"/>
      <c r="DD84" s="124"/>
      <c r="DE84" s="124"/>
      <c r="DF84" s="124"/>
      <c r="DG84" s="124"/>
      <c r="DH84" s="124"/>
      <c r="DI84" s="124"/>
      <c r="DJ84" s="124"/>
      <c r="DK84" s="124"/>
      <c r="DL84" s="124"/>
      <c r="DM84" s="124"/>
      <c r="DN84" s="124"/>
      <c r="DO84" s="124"/>
      <c r="DP84" s="124"/>
      <c r="DQ84" s="124"/>
      <c r="DR84" s="124"/>
      <c r="DS84" s="124"/>
      <c r="DT84" s="124"/>
      <c r="DU84" s="124"/>
      <c r="DV84" s="124"/>
      <c r="DW84" s="124"/>
      <c r="DX84" s="124"/>
      <c r="DY84" s="124"/>
      <c r="DZ84" s="124"/>
      <c r="EA84" s="124"/>
      <c r="EB84" s="124"/>
      <c r="EC84" s="124"/>
      <c r="ED84" s="124"/>
      <c r="EE84" s="124"/>
      <c r="EF84" s="124"/>
      <c r="EG84" s="124"/>
      <c r="EH84" s="124"/>
      <c r="EI84" s="124"/>
      <c r="EJ84" s="124"/>
      <c r="EK84" s="124"/>
      <c r="EL84" s="124"/>
      <c r="EM84" s="124"/>
      <c r="EN84" s="124"/>
      <c r="EO84" s="124"/>
      <c r="EP84" s="124"/>
      <c r="EQ84" s="124"/>
      <c r="ER84" s="124"/>
      <c r="ES84" s="124"/>
      <c r="ET84" s="124"/>
      <c r="EU84" s="124"/>
      <c r="EV84" s="124"/>
      <c r="EW84" s="124"/>
      <c r="EX84" s="124"/>
      <c r="EY84" s="124"/>
      <c r="EZ84" s="124"/>
      <c r="FA84" s="124"/>
      <c r="FB84" s="124"/>
      <c r="FC84" s="124"/>
      <c r="FD84" s="124"/>
      <c r="FE84" s="124"/>
      <c r="FF84" s="124"/>
      <c r="FG84" s="124"/>
      <c r="FH84" s="124"/>
      <c r="FI84" s="124"/>
      <c r="FJ84" s="124"/>
      <c r="FK84" s="124"/>
      <c r="FL84" s="124"/>
      <c r="FM84" s="124"/>
      <c r="FN84" s="124"/>
      <c r="FO84" s="124"/>
      <c r="FP84" s="124"/>
      <c r="FQ84" s="124"/>
      <c r="FR84" s="124"/>
      <c r="FS84" s="124"/>
      <c r="FT84" s="124"/>
      <c r="FU84" s="124"/>
      <c r="FV84" s="124"/>
      <c r="FW84" s="124"/>
      <c r="FX84" s="124"/>
      <c r="FY84" s="124"/>
      <c r="FZ84" s="124"/>
      <c r="GA84" s="124"/>
      <c r="GB84" s="124"/>
      <c r="GC84" s="124"/>
      <c r="GD84" s="124"/>
      <c r="GE84" s="124"/>
      <c r="GF84" s="124"/>
      <c r="GG84" s="124"/>
      <c r="GH84" s="124"/>
      <c r="GI84" s="124"/>
      <c r="GJ84" s="124"/>
      <c r="GK84" s="124"/>
      <c r="GL84" s="124"/>
      <c r="GM84" s="124"/>
      <c r="GN84" s="124"/>
      <c r="GO84" s="124"/>
      <c r="GP84" s="124"/>
      <c r="GQ84" s="124"/>
      <c r="GR84" s="124"/>
      <c r="GS84" s="124"/>
      <c r="GT84" s="124"/>
      <c r="GU84" s="124"/>
      <c r="GV84" s="124"/>
      <c r="GW84" s="124"/>
      <c r="GX84" s="124"/>
      <c r="GY84" s="124"/>
      <c r="GZ84" s="124"/>
      <c r="HA84" s="124"/>
      <c r="HB84" s="124"/>
      <c r="HC84" s="124"/>
      <c r="HD84" s="124"/>
      <c r="HE84" s="124"/>
      <c r="HF84" s="124"/>
      <c r="HG84" s="124"/>
      <c r="HH84" s="124"/>
      <c r="HI84" s="124"/>
      <c r="HJ84" s="124"/>
      <c r="HK84" s="124"/>
      <c r="HL84" s="124"/>
      <c r="HM84" s="124"/>
      <c r="HN84" s="124"/>
      <c r="HO84" s="124"/>
      <c r="HP84" s="124"/>
      <c r="HQ84" s="124"/>
      <c r="HR84" s="124"/>
      <c r="HS84" s="124"/>
      <c r="HT84" s="124"/>
      <c r="HU84" s="124"/>
      <c r="HV84" s="124"/>
      <c r="HW84" s="124"/>
      <c r="HX84" s="124"/>
      <c r="HY84" s="124"/>
      <c r="HZ84" s="124"/>
      <c r="IA84" s="124"/>
      <c r="IB84" s="124"/>
      <c r="IC84" s="124"/>
      <c r="ID84" s="124"/>
      <c r="IE84" s="124"/>
      <c r="IF84" s="124"/>
      <c r="IG84" s="124"/>
      <c r="IH84" s="124"/>
      <c r="II84" s="124"/>
      <c r="IJ84" s="124"/>
      <c r="IK84" s="124"/>
      <c r="IL84" s="124"/>
      <c r="IM84" s="124"/>
      <c r="IN84" s="124"/>
      <c r="IO84" s="124"/>
      <c r="IP84" s="124"/>
      <c r="IQ84" s="124"/>
      <c r="IR84" s="124"/>
      <c r="IS84" s="124"/>
      <c r="IT84" s="124"/>
      <c r="IU84" s="124"/>
      <c r="IV84" s="124"/>
    </row>
    <row r="85" spans="1:256" ht="12.75" customHeight="1">
      <c r="A85" s="62" t="s">
        <v>295</v>
      </c>
      <c r="B85" s="38" t="s">
        <v>293</v>
      </c>
      <c r="C85" s="38" t="s">
        <v>200</v>
      </c>
      <c r="D85" s="38" t="s">
        <v>197</v>
      </c>
      <c r="E85" s="183" t="s">
        <v>296</v>
      </c>
      <c r="F85" s="135">
        <v>0</v>
      </c>
      <c r="G85" s="135">
        <v>0</v>
      </c>
      <c r="H85" s="135">
        <v>0</v>
      </c>
      <c r="I85" s="139">
        <v>0</v>
      </c>
      <c r="J85" s="139">
        <v>0</v>
      </c>
      <c r="K85" s="139">
        <v>0</v>
      </c>
      <c r="L85" s="42">
        <f t="shared" si="13"/>
        <v>0</v>
      </c>
      <c r="M85" s="42">
        <f>M87</f>
        <v>0</v>
      </c>
      <c r="N85" s="42">
        <f>N87</f>
        <v>0</v>
      </c>
      <c r="O85" s="42">
        <f t="shared" si="9"/>
        <v>0</v>
      </c>
      <c r="P85" s="42">
        <f t="shared" si="10"/>
        <v>0</v>
      </c>
      <c r="Q85" s="42">
        <f t="shared" si="10"/>
        <v>0</v>
      </c>
      <c r="R85" s="42">
        <f t="shared" si="8"/>
        <v>0</v>
      </c>
      <c r="S85" s="42">
        <f>S87</f>
        <v>0</v>
      </c>
      <c r="T85" s="128">
        <f t="shared" si="11"/>
        <v>0</v>
      </c>
      <c r="U85" s="42">
        <f t="shared" si="12"/>
        <v>0</v>
      </c>
      <c r="V85" s="42">
        <f t="shared" si="14"/>
        <v>0</v>
      </c>
      <c r="W85" s="79">
        <f t="shared" si="15"/>
        <v>0</v>
      </c>
      <c r="X85" s="136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  <c r="BF85" s="200"/>
      <c r="BG85" s="200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  <c r="CG85" s="200"/>
      <c r="CH85" s="200"/>
      <c r="CI85" s="200"/>
      <c r="CJ85" s="200"/>
      <c r="CK85" s="200"/>
      <c r="CL85" s="200"/>
      <c r="CM85" s="200"/>
      <c r="CN85" s="200"/>
      <c r="CO85" s="200"/>
      <c r="CP85" s="200"/>
      <c r="CQ85" s="200"/>
      <c r="CR85" s="200"/>
      <c r="CS85" s="200"/>
      <c r="CT85" s="200"/>
      <c r="CU85" s="200"/>
      <c r="CV85" s="200"/>
      <c r="CW85" s="200"/>
      <c r="CX85" s="200"/>
      <c r="CY85" s="200"/>
      <c r="CZ85" s="200"/>
      <c r="DA85" s="200"/>
      <c r="DB85" s="200"/>
      <c r="DC85" s="200"/>
      <c r="DD85" s="200"/>
      <c r="DE85" s="200"/>
      <c r="DF85" s="200"/>
      <c r="DG85" s="200"/>
      <c r="DH85" s="200"/>
      <c r="DI85" s="200"/>
      <c r="DJ85" s="200"/>
      <c r="DK85" s="200"/>
      <c r="DL85" s="200"/>
      <c r="DM85" s="200"/>
      <c r="DN85" s="200"/>
      <c r="DO85" s="200"/>
      <c r="DP85" s="200"/>
      <c r="DQ85" s="200"/>
      <c r="DR85" s="200"/>
      <c r="DS85" s="200"/>
      <c r="DT85" s="200"/>
      <c r="DU85" s="200"/>
      <c r="DV85" s="200"/>
      <c r="DW85" s="200"/>
      <c r="DX85" s="200"/>
      <c r="DY85" s="200"/>
      <c r="DZ85" s="200"/>
      <c r="EA85" s="200"/>
      <c r="EB85" s="200"/>
      <c r="EC85" s="200"/>
      <c r="ED85" s="200"/>
      <c r="EE85" s="200"/>
      <c r="EF85" s="200"/>
      <c r="EG85" s="200"/>
      <c r="EH85" s="200"/>
      <c r="EI85" s="200"/>
      <c r="EJ85" s="200"/>
      <c r="EK85" s="200"/>
      <c r="EL85" s="200"/>
      <c r="EM85" s="200"/>
      <c r="EN85" s="200"/>
      <c r="EO85" s="200"/>
      <c r="EP85" s="200"/>
      <c r="EQ85" s="200"/>
      <c r="ER85" s="200"/>
      <c r="ES85" s="200"/>
      <c r="ET85" s="200"/>
      <c r="EU85" s="200"/>
      <c r="EV85" s="200"/>
      <c r="EW85" s="200"/>
      <c r="EX85" s="200"/>
      <c r="EY85" s="200"/>
      <c r="EZ85" s="200"/>
      <c r="FA85" s="200"/>
      <c r="FB85" s="200"/>
      <c r="FC85" s="200"/>
      <c r="FD85" s="200"/>
      <c r="FE85" s="200"/>
      <c r="FF85" s="200"/>
      <c r="FG85" s="200"/>
      <c r="FH85" s="200"/>
      <c r="FI85" s="200"/>
      <c r="FJ85" s="200"/>
      <c r="FK85" s="200"/>
      <c r="FL85" s="200"/>
      <c r="FM85" s="200"/>
      <c r="FN85" s="200"/>
      <c r="FO85" s="200"/>
      <c r="FP85" s="200"/>
      <c r="FQ85" s="200"/>
      <c r="FR85" s="200"/>
      <c r="FS85" s="200"/>
      <c r="FT85" s="200"/>
      <c r="FU85" s="200"/>
      <c r="FV85" s="200"/>
      <c r="FW85" s="200"/>
      <c r="FX85" s="200"/>
      <c r="FY85" s="200"/>
      <c r="FZ85" s="200"/>
      <c r="GA85" s="200"/>
      <c r="GB85" s="200"/>
      <c r="GC85" s="200"/>
      <c r="GD85" s="200"/>
      <c r="GE85" s="200"/>
      <c r="GF85" s="200"/>
      <c r="GG85" s="200"/>
      <c r="GH85" s="200"/>
      <c r="GI85" s="200"/>
      <c r="GJ85" s="200"/>
      <c r="GK85" s="200"/>
      <c r="GL85" s="200"/>
      <c r="GM85" s="200"/>
      <c r="GN85" s="200"/>
      <c r="GO85" s="200"/>
      <c r="GP85" s="200"/>
      <c r="GQ85" s="200"/>
      <c r="GR85" s="200"/>
      <c r="GS85" s="200"/>
      <c r="GT85" s="200"/>
      <c r="GU85" s="200"/>
      <c r="GV85" s="200"/>
      <c r="GW85" s="200"/>
      <c r="GX85" s="200"/>
      <c r="GY85" s="200"/>
      <c r="GZ85" s="200"/>
      <c r="HA85" s="200"/>
      <c r="HB85" s="200"/>
      <c r="HC85" s="200"/>
      <c r="HD85" s="200"/>
      <c r="HE85" s="200"/>
      <c r="HF85" s="200"/>
      <c r="HG85" s="200"/>
      <c r="HH85" s="200"/>
      <c r="HI85" s="200"/>
      <c r="HJ85" s="200"/>
      <c r="HK85" s="200"/>
      <c r="HL85" s="200"/>
      <c r="HM85" s="200"/>
      <c r="HN85" s="200"/>
      <c r="HO85" s="200"/>
      <c r="HP85" s="200"/>
      <c r="HQ85" s="200"/>
      <c r="HR85" s="200"/>
      <c r="HS85" s="200"/>
      <c r="HT85" s="200"/>
      <c r="HU85" s="200"/>
      <c r="HV85" s="200"/>
      <c r="HW85" s="200"/>
      <c r="HX85" s="200"/>
      <c r="HY85" s="200"/>
      <c r="HZ85" s="200"/>
      <c r="IA85" s="200"/>
      <c r="IB85" s="200"/>
      <c r="IC85" s="200"/>
      <c r="ID85" s="200"/>
      <c r="IE85" s="200"/>
      <c r="IF85" s="200"/>
      <c r="IG85" s="200"/>
      <c r="IH85" s="200"/>
      <c r="II85" s="200"/>
      <c r="IJ85" s="200"/>
      <c r="IK85" s="200"/>
      <c r="IL85" s="200"/>
      <c r="IM85" s="200"/>
      <c r="IN85" s="200"/>
      <c r="IO85" s="200"/>
      <c r="IP85" s="200"/>
      <c r="IQ85" s="200"/>
      <c r="IR85" s="200"/>
      <c r="IS85" s="200"/>
      <c r="IT85" s="200"/>
      <c r="IU85" s="200"/>
      <c r="IV85" s="200"/>
    </row>
    <row r="86" spans="1:256" ht="12.75" customHeight="1">
      <c r="A86" s="126"/>
      <c r="B86" s="127"/>
      <c r="C86" s="127"/>
      <c r="D86" s="127"/>
      <c r="E86" s="74" t="s">
        <v>202</v>
      </c>
      <c r="F86" s="135">
        <v>0</v>
      </c>
      <c r="G86" s="135">
        <v>0</v>
      </c>
      <c r="H86" s="135">
        <v>0</v>
      </c>
      <c r="I86" s="139">
        <v>0</v>
      </c>
      <c r="J86" s="139">
        <v>0</v>
      </c>
      <c r="K86" s="139">
        <v>0</v>
      </c>
      <c r="L86" s="42">
        <f t="shared" si="13"/>
        <v>0</v>
      </c>
      <c r="M86" s="75">
        <v>0</v>
      </c>
      <c r="N86" s="75">
        <v>0</v>
      </c>
      <c r="O86" s="42">
        <f t="shared" si="9"/>
        <v>0</v>
      </c>
      <c r="P86" s="42">
        <f t="shared" si="10"/>
        <v>0</v>
      </c>
      <c r="Q86" s="42">
        <f t="shared" si="10"/>
        <v>0</v>
      </c>
      <c r="R86" s="42">
        <f t="shared" si="8"/>
        <v>0</v>
      </c>
      <c r="S86" s="75">
        <v>0</v>
      </c>
      <c r="T86" s="128">
        <f t="shared" si="11"/>
        <v>0</v>
      </c>
      <c r="U86" s="42">
        <f t="shared" si="12"/>
        <v>0</v>
      </c>
      <c r="V86" s="42">
        <f t="shared" si="14"/>
        <v>0</v>
      </c>
      <c r="W86" s="79">
        <f t="shared" si="15"/>
        <v>0</v>
      </c>
      <c r="X86" s="136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4"/>
      <c r="BS86" s="124"/>
      <c r="BT86" s="124"/>
      <c r="BU86" s="124"/>
      <c r="BV86" s="124"/>
      <c r="BW86" s="124"/>
      <c r="BX86" s="124"/>
      <c r="BY86" s="124"/>
      <c r="BZ86" s="124"/>
      <c r="CA86" s="124"/>
      <c r="CB86" s="124"/>
      <c r="CC86" s="124"/>
      <c r="CD86" s="124"/>
      <c r="CE86" s="124"/>
      <c r="CF86" s="124"/>
      <c r="CG86" s="124"/>
      <c r="CH86" s="124"/>
      <c r="CI86" s="124"/>
      <c r="CJ86" s="124"/>
      <c r="CK86" s="124"/>
      <c r="CL86" s="124"/>
      <c r="CM86" s="124"/>
      <c r="CN86" s="124"/>
      <c r="CO86" s="124"/>
      <c r="CP86" s="124"/>
      <c r="CQ86" s="124"/>
      <c r="CR86" s="124"/>
      <c r="CS86" s="124"/>
      <c r="CT86" s="124"/>
      <c r="CU86" s="124"/>
      <c r="CV86" s="124"/>
      <c r="CW86" s="124"/>
      <c r="CX86" s="124"/>
      <c r="CY86" s="124"/>
      <c r="CZ86" s="124"/>
      <c r="DA86" s="124"/>
      <c r="DB86" s="124"/>
      <c r="DC86" s="124"/>
      <c r="DD86" s="124"/>
      <c r="DE86" s="124"/>
      <c r="DF86" s="124"/>
      <c r="DG86" s="124"/>
      <c r="DH86" s="124"/>
      <c r="DI86" s="124"/>
      <c r="DJ86" s="124"/>
      <c r="DK86" s="124"/>
      <c r="DL86" s="124"/>
      <c r="DM86" s="124"/>
      <c r="DN86" s="124"/>
      <c r="DO86" s="124"/>
      <c r="DP86" s="124"/>
      <c r="DQ86" s="124"/>
      <c r="DR86" s="124"/>
      <c r="DS86" s="124"/>
      <c r="DT86" s="124"/>
      <c r="DU86" s="124"/>
      <c r="DV86" s="124"/>
      <c r="DW86" s="124"/>
      <c r="DX86" s="124"/>
      <c r="DY86" s="124"/>
      <c r="DZ86" s="124"/>
      <c r="EA86" s="124"/>
      <c r="EB86" s="124"/>
      <c r="EC86" s="124"/>
      <c r="ED86" s="124"/>
      <c r="EE86" s="124"/>
      <c r="EF86" s="124"/>
      <c r="EG86" s="124"/>
      <c r="EH86" s="124"/>
      <c r="EI86" s="124"/>
      <c r="EJ86" s="124"/>
      <c r="EK86" s="124"/>
      <c r="EL86" s="124"/>
      <c r="EM86" s="124"/>
      <c r="EN86" s="124"/>
      <c r="EO86" s="124"/>
      <c r="EP86" s="124"/>
      <c r="EQ86" s="124"/>
      <c r="ER86" s="124"/>
      <c r="ES86" s="124"/>
      <c r="ET86" s="124"/>
      <c r="EU86" s="124"/>
      <c r="EV86" s="124"/>
      <c r="EW86" s="124"/>
      <c r="EX86" s="124"/>
      <c r="EY86" s="124"/>
      <c r="EZ86" s="124"/>
      <c r="FA86" s="124"/>
      <c r="FB86" s="124"/>
      <c r="FC86" s="124"/>
      <c r="FD86" s="124"/>
      <c r="FE86" s="124"/>
      <c r="FF86" s="124"/>
      <c r="FG86" s="124"/>
      <c r="FH86" s="124"/>
      <c r="FI86" s="124"/>
      <c r="FJ86" s="124"/>
      <c r="FK86" s="124"/>
      <c r="FL86" s="124"/>
      <c r="FM86" s="124"/>
      <c r="FN86" s="124"/>
      <c r="FO86" s="124"/>
      <c r="FP86" s="124"/>
      <c r="FQ86" s="124"/>
      <c r="FR86" s="124"/>
      <c r="FS86" s="124"/>
      <c r="FT86" s="124"/>
      <c r="FU86" s="124"/>
      <c r="FV86" s="124"/>
      <c r="FW86" s="124"/>
      <c r="FX86" s="124"/>
      <c r="FY86" s="124"/>
      <c r="FZ86" s="124"/>
      <c r="GA86" s="124"/>
      <c r="GB86" s="124"/>
      <c r="GC86" s="124"/>
      <c r="GD86" s="124"/>
      <c r="GE86" s="124"/>
      <c r="GF86" s="124"/>
      <c r="GG86" s="124"/>
      <c r="GH86" s="124"/>
      <c r="GI86" s="124"/>
      <c r="GJ86" s="124"/>
      <c r="GK86" s="124"/>
      <c r="GL86" s="124"/>
      <c r="GM86" s="124"/>
      <c r="GN86" s="124"/>
      <c r="GO86" s="124"/>
      <c r="GP86" s="124"/>
      <c r="GQ86" s="124"/>
      <c r="GR86" s="124"/>
      <c r="GS86" s="124"/>
      <c r="GT86" s="124"/>
      <c r="GU86" s="124"/>
      <c r="GV86" s="124"/>
      <c r="GW86" s="124"/>
      <c r="GX86" s="124"/>
      <c r="GY86" s="124"/>
      <c r="GZ86" s="124"/>
      <c r="HA86" s="124"/>
      <c r="HB86" s="124"/>
      <c r="HC86" s="124"/>
      <c r="HD86" s="124"/>
      <c r="HE86" s="124"/>
      <c r="HF86" s="124"/>
      <c r="HG86" s="124"/>
      <c r="HH86" s="124"/>
      <c r="HI86" s="124"/>
      <c r="HJ86" s="124"/>
      <c r="HK86" s="124"/>
      <c r="HL86" s="124"/>
      <c r="HM86" s="124"/>
      <c r="HN86" s="124"/>
      <c r="HO86" s="124"/>
      <c r="HP86" s="124"/>
      <c r="HQ86" s="124"/>
      <c r="HR86" s="124"/>
      <c r="HS86" s="124"/>
      <c r="HT86" s="124"/>
      <c r="HU86" s="124"/>
      <c r="HV86" s="124"/>
      <c r="HW86" s="124"/>
      <c r="HX86" s="124"/>
      <c r="HY86" s="124"/>
      <c r="HZ86" s="124"/>
      <c r="IA86" s="124"/>
      <c r="IB86" s="124"/>
      <c r="IC86" s="124"/>
      <c r="ID86" s="124"/>
      <c r="IE86" s="124"/>
      <c r="IF86" s="124"/>
      <c r="IG86" s="124"/>
      <c r="IH86" s="124"/>
      <c r="II86" s="124"/>
      <c r="IJ86" s="124"/>
      <c r="IK86" s="124"/>
      <c r="IL86" s="124"/>
      <c r="IM86" s="124"/>
      <c r="IN86" s="124"/>
      <c r="IO86" s="124"/>
      <c r="IP86" s="124"/>
      <c r="IQ86" s="124"/>
      <c r="IR86" s="124"/>
      <c r="IS86" s="124"/>
      <c r="IT86" s="124"/>
      <c r="IU86" s="124"/>
      <c r="IV86" s="124"/>
    </row>
    <row r="87" spans="1:256" s="130" customFormat="1" ht="28.5" customHeight="1">
      <c r="A87" s="126" t="s">
        <v>297</v>
      </c>
      <c r="B87" s="127" t="s">
        <v>293</v>
      </c>
      <c r="C87" s="127" t="s">
        <v>200</v>
      </c>
      <c r="D87" s="127" t="s">
        <v>200</v>
      </c>
      <c r="E87" s="74" t="s">
        <v>298</v>
      </c>
      <c r="F87" s="135">
        <v>0</v>
      </c>
      <c r="G87" s="135">
        <v>0</v>
      </c>
      <c r="H87" s="135">
        <v>0</v>
      </c>
      <c r="I87" s="139">
        <v>0</v>
      </c>
      <c r="J87" s="139">
        <v>0</v>
      </c>
      <c r="K87" s="139">
        <v>0</v>
      </c>
      <c r="L87" s="42">
        <f t="shared" si="13"/>
        <v>0</v>
      </c>
      <c r="M87" s="75">
        <v>0</v>
      </c>
      <c r="N87" s="75">
        <v>0</v>
      </c>
      <c r="O87" s="42">
        <f t="shared" si="9"/>
        <v>0</v>
      </c>
      <c r="P87" s="42">
        <f t="shared" si="10"/>
        <v>0</v>
      </c>
      <c r="Q87" s="42">
        <f t="shared" si="10"/>
        <v>0</v>
      </c>
      <c r="R87" s="42">
        <f t="shared" si="8"/>
        <v>0</v>
      </c>
      <c r="S87" s="75">
        <v>0</v>
      </c>
      <c r="T87" s="128">
        <f t="shared" si="11"/>
        <v>0</v>
      </c>
      <c r="U87" s="42">
        <f t="shared" si="12"/>
        <v>0</v>
      </c>
      <c r="V87" s="42">
        <f t="shared" si="14"/>
        <v>0</v>
      </c>
      <c r="W87" s="79">
        <f t="shared" si="15"/>
        <v>0</v>
      </c>
      <c r="X87" s="136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4"/>
      <c r="BS87" s="124"/>
      <c r="BT87" s="124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4"/>
      <c r="CL87" s="124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4"/>
      <c r="DE87" s="124"/>
      <c r="DF87" s="124"/>
      <c r="DG87" s="124"/>
      <c r="DH87" s="124"/>
      <c r="DI87" s="124"/>
      <c r="DJ87" s="124"/>
      <c r="DK87" s="124"/>
      <c r="DL87" s="124"/>
      <c r="DM87" s="124"/>
      <c r="DN87" s="124"/>
      <c r="DO87" s="124"/>
      <c r="DP87" s="124"/>
      <c r="DQ87" s="124"/>
      <c r="DR87" s="124"/>
      <c r="DS87" s="124"/>
      <c r="DT87" s="124"/>
      <c r="DU87" s="124"/>
      <c r="DV87" s="124"/>
      <c r="DW87" s="124"/>
      <c r="DX87" s="124"/>
      <c r="DY87" s="124"/>
      <c r="DZ87" s="124"/>
      <c r="EA87" s="124"/>
      <c r="EB87" s="124"/>
      <c r="EC87" s="124"/>
      <c r="ED87" s="124"/>
      <c r="EE87" s="124"/>
      <c r="EF87" s="124"/>
      <c r="EG87" s="124"/>
      <c r="EH87" s="124"/>
      <c r="EI87" s="124"/>
      <c r="EJ87" s="124"/>
      <c r="EK87" s="124"/>
      <c r="EL87" s="124"/>
      <c r="EM87" s="124"/>
      <c r="EN87" s="124"/>
      <c r="EO87" s="124"/>
      <c r="EP87" s="124"/>
      <c r="EQ87" s="124"/>
      <c r="ER87" s="124"/>
      <c r="ES87" s="124"/>
      <c r="ET87" s="124"/>
      <c r="EU87" s="124"/>
      <c r="EV87" s="124"/>
      <c r="EW87" s="124"/>
      <c r="EX87" s="124"/>
      <c r="EY87" s="124"/>
      <c r="EZ87" s="124"/>
      <c r="FA87" s="124"/>
      <c r="FB87" s="124"/>
      <c r="FC87" s="124"/>
      <c r="FD87" s="124"/>
      <c r="FE87" s="124"/>
      <c r="FF87" s="124"/>
      <c r="FG87" s="124"/>
      <c r="FH87" s="124"/>
      <c r="FI87" s="124"/>
      <c r="FJ87" s="124"/>
      <c r="FK87" s="124"/>
      <c r="FL87" s="124"/>
      <c r="FM87" s="124"/>
      <c r="FN87" s="124"/>
      <c r="FO87" s="124"/>
      <c r="FP87" s="124"/>
      <c r="FQ87" s="124"/>
      <c r="FR87" s="124"/>
      <c r="FS87" s="124"/>
      <c r="FT87" s="124"/>
      <c r="FU87" s="124"/>
      <c r="FV87" s="124"/>
      <c r="FW87" s="124"/>
      <c r="FX87" s="124"/>
      <c r="FY87" s="124"/>
      <c r="FZ87" s="124"/>
      <c r="GA87" s="124"/>
      <c r="GB87" s="124"/>
      <c r="GC87" s="124"/>
      <c r="GD87" s="124"/>
      <c r="GE87" s="124"/>
      <c r="GF87" s="124"/>
      <c r="GG87" s="124"/>
      <c r="GH87" s="124"/>
      <c r="GI87" s="124"/>
      <c r="GJ87" s="124"/>
      <c r="GK87" s="124"/>
      <c r="GL87" s="124"/>
      <c r="GM87" s="124"/>
      <c r="GN87" s="124"/>
      <c r="GO87" s="124"/>
      <c r="GP87" s="124"/>
      <c r="GQ87" s="124"/>
      <c r="GR87" s="124"/>
      <c r="GS87" s="124"/>
      <c r="GT87" s="124"/>
      <c r="GU87" s="124"/>
      <c r="GV87" s="124"/>
      <c r="GW87" s="124"/>
      <c r="GX87" s="124"/>
      <c r="GY87" s="124"/>
      <c r="GZ87" s="124"/>
      <c r="HA87" s="124"/>
      <c r="HB87" s="124"/>
      <c r="HC87" s="124"/>
      <c r="HD87" s="124"/>
      <c r="HE87" s="124"/>
      <c r="HF87" s="124"/>
      <c r="HG87" s="124"/>
      <c r="HH87" s="124"/>
      <c r="HI87" s="124"/>
      <c r="HJ87" s="124"/>
      <c r="HK87" s="124"/>
      <c r="HL87" s="124"/>
      <c r="HM87" s="124"/>
      <c r="HN87" s="124"/>
      <c r="HO87" s="124"/>
      <c r="HP87" s="124"/>
      <c r="HQ87" s="124"/>
      <c r="HR87" s="124"/>
      <c r="HS87" s="124"/>
      <c r="HT87" s="124"/>
      <c r="HU87" s="124"/>
      <c r="HV87" s="124"/>
      <c r="HW87" s="124"/>
      <c r="HX87" s="124"/>
      <c r="HY87" s="124"/>
      <c r="HZ87" s="124"/>
      <c r="IA87" s="124"/>
      <c r="IB87" s="124"/>
      <c r="IC87" s="124"/>
      <c r="ID87" s="124"/>
      <c r="IE87" s="124"/>
      <c r="IF87" s="124"/>
      <c r="IG87" s="124"/>
      <c r="IH87" s="124"/>
      <c r="II87" s="124"/>
      <c r="IJ87" s="124"/>
      <c r="IK87" s="124"/>
      <c r="IL87" s="124"/>
      <c r="IM87" s="124"/>
      <c r="IN87" s="124"/>
      <c r="IO87" s="124"/>
      <c r="IP87" s="124"/>
      <c r="IQ87" s="124"/>
      <c r="IR87" s="124"/>
      <c r="IS87" s="124"/>
      <c r="IT87" s="124"/>
      <c r="IU87" s="124"/>
      <c r="IV87" s="124"/>
    </row>
    <row r="88" spans="1:256" ht="12.75" customHeight="1">
      <c r="A88" s="62" t="s">
        <v>299</v>
      </c>
      <c r="B88" s="38" t="s">
        <v>293</v>
      </c>
      <c r="C88" s="38" t="s">
        <v>217</v>
      </c>
      <c r="D88" s="38" t="s">
        <v>197</v>
      </c>
      <c r="E88" s="183" t="s">
        <v>300</v>
      </c>
      <c r="F88" s="139">
        <v>5371.6</v>
      </c>
      <c r="G88" s="139">
        <v>5371.6</v>
      </c>
      <c r="H88" s="135">
        <v>0</v>
      </c>
      <c r="I88" s="139">
        <v>0</v>
      </c>
      <c r="J88" s="139">
        <v>0</v>
      </c>
      <c r="K88" s="139">
        <v>0</v>
      </c>
      <c r="L88" s="42">
        <f t="shared" si="13"/>
        <v>0</v>
      </c>
      <c r="M88" s="42">
        <f>M90</f>
        <v>0</v>
      </c>
      <c r="N88" s="42">
        <f>N90</f>
        <v>0</v>
      </c>
      <c r="O88" s="42">
        <f t="shared" si="9"/>
        <v>0</v>
      </c>
      <c r="P88" s="42">
        <f t="shared" si="10"/>
        <v>0</v>
      </c>
      <c r="Q88" s="42">
        <f t="shared" si="10"/>
        <v>0</v>
      </c>
      <c r="R88" s="42">
        <f t="shared" si="8"/>
        <v>0</v>
      </c>
      <c r="S88" s="42">
        <f>S90</f>
        <v>0</v>
      </c>
      <c r="T88" s="128">
        <f t="shared" si="11"/>
        <v>0</v>
      </c>
      <c r="U88" s="42">
        <f t="shared" si="12"/>
        <v>0</v>
      </c>
      <c r="V88" s="42">
        <f t="shared" si="14"/>
        <v>0</v>
      </c>
      <c r="W88" s="79">
        <f t="shared" si="15"/>
        <v>0</v>
      </c>
      <c r="X88" s="136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  <c r="CG88" s="200"/>
      <c r="CH88" s="200"/>
      <c r="CI88" s="200"/>
      <c r="CJ88" s="200"/>
      <c r="CK88" s="200"/>
      <c r="CL88" s="200"/>
      <c r="CM88" s="200"/>
      <c r="CN88" s="200"/>
      <c r="CO88" s="200"/>
      <c r="CP88" s="200"/>
      <c r="CQ88" s="200"/>
      <c r="CR88" s="200"/>
      <c r="CS88" s="200"/>
      <c r="CT88" s="200"/>
      <c r="CU88" s="200"/>
      <c r="CV88" s="200"/>
      <c r="CW88" s="200"/>
      <c r="CX88" s="200"/>
      <c r="CY88" s="200"/>
      <c r="CZ88" s="200"/>
      <c r="DA88" s="200"/>
      <c r="DB88" s="200"/>
      <c r="DC88" s="200"/>
      <c r="DD88" s="200"/>
      <c r="DE88" s="200"/>
      <c r="DF88" s="200"/>
      <c r="DG88" s="200"/>
      <c r="DH88" s="200"/>
      <c r="DI88" s="200"/>
      <c r="DJ88" s="200"/>
      <c r="DK88" s="200"/>
      <c r="DL88" s="200"/>
      <c r="DM88" s="200"/>
      <c r="DN88" s="200"/>
      <c r="DO88" s="200"/>
      <c r="DP88" s="200"/>
      <c r="DQ88" s="200"/>
      <c r="DR88" s="200"/>
      <c r="DS88" s="200"/>
      <c r="DT88" s="200"/>
      <c r="DU88" s="200"/>
      <c r="DV88" s="200"/>
      <c r="DW88" s="200"/>
      <c r="DX88" s="200"/>
      <c r="DY88" s="200"/>
      <c r="DZ88" s="200"/>
      <c r="EA88" s="200"/>
      <c r="EB88" s="200"/>
      <c r="EC88" s="200"/>
      <c r="ED88" s="200"/>
      <c r="EE88" s="200"/>
      <c r="EF88" s="200"/>
      <c r="EG88" s="200"/>
      <c r="EH88" s="200"/>
      <c r="EI88" s="200"/>
      <c r="EJ88" s="200"/>
      <c r="EK88" s="200"/>
      <c r="EL88" s="200"/>
      <c r="EM88" s="200"/>
      <c r="EN88" s="200"/>
      <c r="EO88" s="200"/>
      <c r="EP88" s="200"/>
      <c r="EQ88" s="200"/>
      <c r="ER88" s="200"/>
      <c r="ES88" s="200"/>
      <c r="ET88" s="200"/>
      <c r="EU88" s="200"/>
      <c r="EV88" s="200"/>
      <c r="EW88" s="200"/>
      <c r="EX88" s="200"/>
      <c r="EY88" s="200"/>
      <c r="EZ88" s="200"/>
      <c r="FA88" s="200"/>
      <c r="FB88" s="200"/>
      <c r="FC88" s="200"/>
      <c r="FD88" s="200"/>
      <c r="FE88" s="200"/>
      <c r="FF88" s="200"/>
      <c r="FG88" s="200"/>
      <c r="FH88" s="200"/>
      <c r="FI88" s="200"/>
      <c r="FJ88" s="200"/>
      <c r="FK88" s="200"/>
      <c r="FL88" s="200"/>
      <c r="FM88" s="200"/>
      <c r="FN88" s="200"/>
      <c r="FO88" s="200"/>
      <c r="FP88" s="200"/>
      <c r="FQ88" s="200"/>
      <c r="FR88" s="200"/>
      <c r="FS88" s="200"/>
      <c r="FT88" s="200"/>
      <c r="FU88" s="200"/>
      <c r="FV88" s="200"/>
      <c r="FW88" s="200"/>
      <c r="FX88" s="200"/>
      <c r="FY88" s="200"/>
      <c r="FZ88" s="200"/>
      <c r="GA88" s="200"/>
      <c r="GB88" s="200"/>
      <c r="GC88" s="200"/>
      <c r="GD88" s="200"/>
      <c r="GE88" s="200"/>
      <c r="GF88" s="200"/>
      <c r="GG88" s="200"/>
      <c r="GH88" s="200"/>
      <c r="GI88" s="200"/>
      <c r="GJ88" s="200"/>
      <c r="GK88" s="200"/>
      <c r="GL88" s="200"/>
      <c r="GM88" s="200"/>
      <c r="GN88" s="200"/>
      <c r="GO88" s="200"/>
      <c r="GP88" s="200"/>
      <c r="GQ88" s="200"/>
      <c r="GR88" s="200"/>
      <c r="GS88" s="200"/>
      <c r="GT88" s="200"/>
      <c r="GU88" s="200"/>
      <c r="GV88" s="200"/>
      <c r="GW88" s="200"/>
      <c r="GX88" s="200"/>
      <c r="GY88" s="200"/>
      <c r="GZ88" s="200"/>
      <c r="HA88" s="200"/>
      <c r="HB88" s="200"/>
      <c r="HC88" s="200"/>
      <c r="HD88" s="200"/>
      <c r="HE88" s="200"/>
      <c r="HF88" s="200"/>
      <c r="HG88" s="200"/>
      <c r="HH88" s="200"/>
      <c r="HI88" s="200"/>
      <c r="HJ88" s="200"/>
      <c r="HK88" s="200"/>
      <c r="HL88" s="200"/>
      <c r="HM88" s="200"/>
      <c r="HN88" s="200"/>
      <c r="HO88" s="200"/>
      <c r="HP88" s="200"/>
      <c r="HQ88" s="200"/>
      <c r="HR88" s="200"/>
      <c r="HS88" s="200"/>
      <c r="HT88" s="200"/>
      <c r="HU88" s="200"/>
      <c r="HV88" s="200"/>
      <c r="HW88" s="200"/>
      <c r="HX88" s="200"/>
      <c r="HY88" s="200"/>
      <c r="HZ88" s="200"/>
      <c r="IA88" s="200"/>
      <c r="IB88" s="200"/>
      <c r="IC88" s="200"/>
      <c r="ID88" s="200"/>
      <c r="IE88" s="200"/>
      <c r="IF88" s="200"/>
      <c r="IG88" s="200"/>
      <c r="IH88" s="200"/>
      <c r="II88" s="200"/>
      <c r="IJ88" s="200"/>
      <c r="IK88" s="200"/>
      <c r="IL88" s="200"/>
      <c r="IM88" s="200"/>
      <c r="IN88" s="200"/>
      <c r="IO88" s="200"/>
      <c r="IP88" s="200"/>
      <c r="IQ88" s="200"/>
      <c r="IR88" s="200"/>
      <c r="IS88" s="200"/>
      <c r="IT88" s="200"/>
      <c r="IU88" s="200"/>
      <c r="IV88" s="200"/>
    </row>
    <row r="89" spans="1:256" ht="12.75" customHeight="1">
      <c r="A89" s="126"/>
      <c r="B89" s="127"/>
      <c r="C89" s="127"/>
      <c r="D89" s="127"/>
      <c r="E89" s="74" t="s">
        <v>202</v>
      </c>
      <c r="F89" s="135"/>
      <c r="G89" s="135"/>
      <c r="H89" s="135">
        <v>0</v>
      </c>
      <c r="I89" s="139">
        <v>0</v>
      </c>
      <c r="J89" s="139">
        <v>0</v>
      </c>
      <c r="K89" s="139">
        <v>0</v>
      </c>
      <c r="L89" s="42">
        <f t="shared" si="13"/>
        <v>0</v>
      </c>
      <c r="M89" s="75">
        <v>0</v>
      </c>
      <c r="N89" s="75">
        <v>0</v>
      </c>
      <c r="O89" s="42">
        <f t="shared" si="9"/>
        <v>0</v>
      </c>
      <c r="P89" s="42">
        <f t="shared" si="10"/>
        <v>0</v>
      </c>
      <c r="Q89" s="42">
        <f t="shared" si="10"/>
        <v>0</v>
      </c>
      <c r="R89" s="42">
        <f t="shared" si="8"/>
        <v>0</v>
      </c>
      <c r="S89" s="75">
        <v>0</v>
      </c>
      <c r="T89" s="128">
        <f t="shared" si="11"/>
        <v>0</v>
      </c>
      <c r="U89" s="42">
        <f t="shared" si="12"/>
        <v>0</v>
      </c>
      <c r="V89" s="42">
        <f t="shared" si="14"/>
        <v>0</v>
      </c>
      <c r="W89" s="79">
        <f t="shared" si="15"/>
        <v>0</v>
      </c>
      <c r="X89" s="136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4"/>
      <c r="BS89" s="124"/>
      <c r="BT89" s="124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4"/>
      <c r="CL89" s="124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24"/>
      <c r="DJ89" s="124"/>
      <c r="DK89" s="124"/>
      <c r="DL89" s="124"/>
      <c r="DM89" s="124"/>
      <c r="DN89" s="124"/>
      <c r="DO89" s="124"/>
      <c r="DP89" s="124"/>
      <c r="DQ89" s="124"/>
      <c r="DR89" s="124"/>
      <c r="DS89" s="124"/>
      <c r="DT89" s="124"/>
      <c r="DU89" s="124"/>
      <c r="DV89" s="124"/>
      <c r="DW89" s="124"/>
      <c r="DX89" s="124"/>
      <c r="DY89" s="124"/>
      <c r="DZ89" s="124"/>
      <c r="EA89" s="124"/>
      <c r="EB89" s="124"/>
      <c r="EC89" s="124"/>
      <c r="ED89" s="124"/>
      <c r="EE89" s="124"/>
      <c r="EF89" s="124"/>
      <c r="EG89" s="124"/>
      <c r="EH89" s="124"/>
      <c r="EI89" s="124"/>
      <c r="EJ89" s="124"/>
      <c r="EK89" s="124"/>
      <c r="EL89" s="124"/>
      <c r="EM89" s="124"/>
      <c r="EN89" s="124"/>
      <c r="EO89" s="124"/>
      <c r="EP89" s="124"/>
      <c r="EQ89" s="124"/>
      <c r="ER89" s="124"/>
      <c r="ES89" s="124"/>
      <c r="ET89" s="124"/>
      <c r="EU89" s="124"/>
      <c r="EV89" s="124"/>
      <c r="EW89" s="124"/>
      <c r="EX89" s="124"/>
      <c r="EY89" s="124"/>
      <c r="EZ89" s="124"/>
      <c r="FA89" s="124"/>
      <c r="FB89" s="124"/>
      <c r="FC89" s="124"/>
      <c r="FD89" s="124"/>
      <c r="FE89" s="124"/>
      <c r="FF89" s="124"/>
      <c r="FG89" s="124"/>
      <c r="FH89" s="124"/>
      <c r="FI89" s="124"/>
      <c r="FJ89" s="124"/>
      <c r="FK89" s="124"/>
      <c r="FL89" s="124"/>
      <c r="FM89" s="124"/>
      <c r="FN89" s="124"/>
      <c r="FO89" s="124"/>
      <c r="FP89" s="124"/>
      <c r="FQ89" s="124"/>
      <c r="FR89" s="124"/>
      <c r="FS89" s="124"/>
      <c r="FT89" s="124"/>
      <c r="FU89" s="124"/>
      <c r="FV89" s="124"/>
      <c r="FW89" s="124"/>
      <c r="FX89" s="124"/>
      <c r="FY89" s="124"/>
      <c r="FZ89" s="124"/>
      <c r="GA89" s="124"/>
      <c r="GB89" s="124"/>
      <c r="GC89" s="124"/>
      <c r="GD89" s="124"/>
      <c r="GE89" s="124"/>
      <c r="GF89" s="124"/>
      <c r="GG89" s="124"/>
      <c r="GH89" s="124"/>
      <c r="GI89" s="124"/>
      <c r="GJ89" s="124"/>
      <c r="GK89" s="124"/>
      <c r="GL89" s="124"/>
      <c r="GM89" s="124"/>
      <c r="GN89" s="124"/>
      <c r="GO89" s="124"/>
      <c r="GP89" s="124"/>
      <c r="GQ89" s="124"/>
      <c r="GR89" s="124"/>
      <c r="GS89" s="124"/>
      <c r="GT89" s="124"/>
      <c r="GU89" s="124"/>
      <c r="GV89" s="124"/>
      <c r="GW89" s="124"/>
      <c r="GX89" s="124"/>
      <c r="GY89" s="124"/>
      <c r="GZ89" s="124"/>
      <c r="HA89" s="124"/>
      <c r="HB89" s="124"/>
      <c r="HC89" s="124"/>
      <c r="HD89" s="124"/>
      <c r="HE89" s="124"/>
      <c r="HF89" s="124"/>
      <c r="HG89" s="124"/>
      <c r="HH89" s="124"/>
      <c r="HI89" s="124"/>
      <c r="HJ89" s="124"/>
      <c r="HK89" s="124"/>
      <c r="HL89" s="124"/>
      <c r="HM89" s="124"/>
      <c r="HN89" s="124"/>
      <c r="HO89" s="124"/>
      <c r="HP89" s="124"/>
      <c r="HQ89" s="124"/>
      <c r="HR89" s="124"/>
      <c r="HS89" s="124"/>
      <c r="HT89" s="124"/>
      <c r="HU89" s="124"/>
      <c r="HV89" s="124"/>
      <c r="HW89" s="124"/>
      <c r="HX89" s="124"/>
      <c r="HY89" s="124"/>
      <c r="HZ89" s="124"/>
      <c r="IA89" s="124"/>
      <c r="IB89" s="124"/>
      <c r="IC89" s="124"/>
      <c r="ID89" s="124"/>
      <c r="IE89" s="124"/>
      <c r="IF89" s="124"/>
      <c r="IG89" s="124"/>
      <c r="IH89" s="124"/>
      <c r="II89" s="124"/>
      <c r="IJ89" s="124"/>
      <c r="IK89" s="124"/>
      <c r="IL89" s="124"/>
      <c r="IM89" s="124"/>
      <c r="IN89" s="124"/>
      <c r="IO89" s="124"/>
      <c r="IP89" s="124"/>
      <c r="IQ89" s="124"/>
      <c r="IR89" s="124"/>
      <c r="IS89" s="124"/>
      <c r="IT89" s="124"/>
      <c r="IU89" s="124"/>
      <c r="IV89" s="124"/>
    </row>
    <row r="90" spans="1:256" s="130" customFormat="1" ht="28.5" customHeight="1">
      <c r="A90" s="126" t="s">
        <v>301</v>
      </c>
      <c r="B90" s="127" t="s">
        <v>293</v>
      </c>
      <c r="C90" s="127" t="s">
        <v>217</v>
      </c>
      <c r="D90" s="127" t="s">
        <v>200</v>
      </c>
      <c r="E90" s="74" t="s">
        <v>302</v>
      </c>
      <c r="F90" s="135"/>
      <c r="G90" s="135"/>
      <c r="H90" s="135">
        <v>0</v>
      </c>
      <c r="I90" s="139">
        <v>0</v>
      </c>
      <c r="J90" s="139">
        <v>0</v>
      </c>
      <c r="K90" s="139">
        <v>0</v>
      </c>
      <c r="L90" s="42">
        <f t="shared" si="13"/>
        <v>0</v>
      </c>
      <c r="M90" s="75">
        <v>0</v>
      </c>
      <c r="N90" s="75">
        <v>0</v>
      </c>
      <c r="O90" s="42">
        <f t="shared" si="9"/>
        <v>0</v>
      </c>
      <c r="P90" s="42">
        <f t="shared" si="10"/>
        <v>0</v>
      </c>
      <c r="Q90" s="42">
        <f t="shared" si="10"/>
        <v>0</v>
      </c>
      <c r="R90" s="42">
        <f t="shared" si="8"/>
        <v>0</v>
      </c>
      <c r="S90" s="75">
        <v>0</v>
      </c>
      <c r="T90" s="128">
        <f t="shared" si="11"/>
        <v>0</v>
      </c>
      <c r="U90" s="42">
        <f t="shared" si="12"/>
        <v>0</v>
      </c>
      <c r="V90" s="42">
        <f t="shared" si="14"/>
        <v>0</v>
      </c>
      <c r="W90" s="79">
        <f t="shared" si="15"/>
        <v>0</v>
      </c>
      <c r="X90" s="136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4"/>
      <c r="BS90" s="124"/>
      <c r="BT90" s="124"/>
      <c r="BU90" s="124"/>
      <c r="BV90" s="124"/>
      <c r="BW90" s="124"/>
      <c r="BX90" s="124"/>
      <c r="BY90" s="124"/>
      <c r="BZ90" s="124"/>
      <c r="CA90" s="124"/>
      <c r="CB90" s="124"/>
      <c r="CC90" s="124"/>
      <c r="CD90" s="124"/>
      <c r="CE90" s="124"/>
      <c r="CF90" s="124"/>
      <c r="CG90" s="124"/>
      <c r="CH90" s="124"/>
      <c r="CI90" s="124"/>
      <c r="CJ90" s="124"/>
      <c r="CK90" s="124"/>
      <c r="CL90" s="124"/>
      <c r="CM90" s="124"/>
      <c r="CN90" s="124"/>
      <c r="CO90" s="124"/>
      <c r="CP90" s="124"/>
      <c r="CQ90" s="124"/>
      <c r="CR90" s="124"/>
      <c r="CS90" s="124"/>
      <c r="CT90" s="124"/>
      <c r="CU90" s="124"/>
      <c r="CV90" s="124"/>
      <c r="CW90" s="124"/>
      <c r="CX90" s="124"/>
      <c r="CY90" s="124"/>
      <c r="CZ90" s="124"/>
      <c r="DA90" s="124"/>
      <c r="DB90" s="124"/>
      <c r="DC90" s="124"/>
      <c r="DD90" s="124"/>
      <c r="DE90" s="124"/>
      <c r="DF90" s="124"/>
      <c r="DG90" s="124"/>
      <c r="DH90" s="124"/>
      <c r="DI90" s="124"/>
      <c r="DJ90" s="124"/>
      <c r="DK90" s="124"/>
      <c r="DL90" s="124"/>
      <c r="DM90" s="124"/>
      <c r="DN90" s="124"/>
      <c r="DO90" s="124"/>
      <c r="DP90" s="124"/>
      <c r="DQ90" s="124"/>
      <c r="DR90" s="124"/>
      <c r="DS90" s="124"/>
      <c r="DT90" s="124"/>
      <c r="DU90" s="124"/>
      <c r="DV90" s="124"/>
      <c r="DW90" s="124"/>
      <c r="DX90" s="124"/>
      <c r="DY90" s="124"/>
      <c r="DZ90" s="124"/>
      <c r="EA90" s="124"/>
      <c r="EB90" s="124"/>
      <c r="EC90" s="124"/>
      <c r="ED90" s="124"/>
      <c r="EE90" s="124"/>
      <c r="EF90" s="124"/>
      <c r="EG90" s="124"/>
      <c r="EH90" s="124"/>
      <c r="EI90" s="124"/>
      <c r="EJ90" s="124"/>
      <c r="EK90" s="124"/>
      <c r="EL90" s="124"/>
      <c r="EM90" s="124"/>
      <c r="EN90" s="124"/>
      <c r="EO90" s="124"/>
      <c r="EP90" s="124"/>
      <c r="EQ90" s="124"/>
      <c r="ER90" s="124"/>
      <c r="ES90" s="124"/>
      <c r="ET90" s="124"/>
      <c r="EU90" s="124"/>
      <c r="EV90" s="124"/>
      <c r="EW90" s="124"/>
      <c r="EX90" s="124"/>
      <c r="EY90" s="124"/>
      <c r="EZ90" s="124"/>
      <c r="FA90" s="124"/>
      <c r="FB90" s="124"/>
      <c r="FC90" s="124"/>
      <c r="FD90" s="124"/>
      <c r="FE90" s="124"/>
      <c r="FF90" s="124"/>
      <c r="FG90" s="124"/>
      <c r="FH90" s="124"/>
      <c r="FI90" s="124"/>
      <c r="FJ90" s="124"/>
      <c r="FK90" s="124"/>
      <c r="FL90" s="124"/>
      <c r="FM90" s="124"/>
      <c r="FN90" s="124"/>
      <c r="FO90" s="124"/>
      <c r="FP90" s="124"/>
      <c r="FQ90" s="124"/>
      <c r="FR90" s="124"/>
      <c r="FS90" s="124"/>
      <c r="FT90" s="124"/>
      <c r="FU90" s="124"/>
      <c r="FV90" s="124"/>
      <c r="FW90" s="124"/>
      <c r="FX90" s="124"/>
      <c r="FY90" s="124"/>
      <c r="FZ90" s="124"/>
      <c r="GA90" s="124"/>
      <c r="GB90" s="124"/>
      <c r="GC90" s="124"/>
      <c r="GD90" s="124"/>
      <c r="GE90" s="124"/>
      <c r="GF90" s="124"/>
      <c r="GG90" s="124"/>
      <c r="GH90" s="124"/>
      <c r="GI90" s="124"/>
      <c r="GJ90" s="124"/>
      <c r="GK90" s="124"/>
      <c r="GL90" s="124"/>
      <c r="GM90" s="124"/>
      <c r="GN90" s="124"/>
      <c r="GO90" s="124"/>
      <c r="GP90" s="124"/>
      <c r="GQ90" s="124"/>
      <c r="GR90" s="124"/>
      <c r="GS90" s="124"/>
      <c r="GT90" s="124"/>
      <c r="GU90" s="124"/>
      <c r="GV90" s="124"/>
      <c r="GW90" s="124"/>
      <c r="GX90" s="124"/>
      <c r="GY90" s="124"/>
      <c r="GZ90" s="124"/>
      <c r="HA90" s="124"/>
      <c r="HB90" s="124"/>
      <c r="HC90" s="124"/>
      <c r="HD90" s="124"/>
      <c r="HE90" s="124"/>
      <c r="HF90" s="124"/>
      <c r="HG90" s="124"/>
      <c r="HH90" s="124"/>
      <c r="HI90" s="124"/>
      <c r="HJ90" s="124"/>
      <c r="HK90" s="124"/>
      <c r="HL90" s="124"/>
      <c r="HM90" s="124"/>
      <c r="HN90" s="124"/>
      <c r="HO90" s="124"/>
      <c r="HP90" s="124"/>
      <c r="HQ90" s="124"/>
      <c r="HR90" s="124"/>
      <c r="HS90" s="124"/>
      <c r="HT90" s="124"/>
      <c r="HU90" s="124"/>
      <c r="HV90" s="124"/>
      <c r="HW90" s="124"/>
      <c r="HX90" s="124"/>
      <c r="HY90" s="124"/>
      <c r="HZ90" s="124"/>
      <c r="IA90" s="124"/>
      <c r="IB90" s="124"/>
      <c r="IC90" s="124"/>
      <c r="ID90" s="124"/>
      <c r="IE90" s="124"/>
      <c r="IF90" s="124"/>
      <c r="IG90" s="124"/>
      <c r="IH90" s="124"/>
      <c r="II90" s="124"/>
      <c r="IJ90" s="124"/>
      <c r="IK90" s="124"/>
      <c r="IL90" s="124"/>
      <c r="IM90" s="124"/>
      <c r="IN90" s="124"/>
      <c r="IO90" s="124"/>
      <c r="IP90" s="124"/>
      <c r="IQ90" s="124"/>
      <c r="IR90" s="124"/>
      <c r="IS90" s="124"/>
      <c r="IT90" s="124"/>
      <c r="IU90" s="124"/>
      <c r="IV90" s="124"/>
    </row>
    <row r="91" spans="1:256" ht="12.75" customHeight="1">
      <c r="A91" s="126" t="s">
        <v>303</v>
      </c>
      <c r="B91" s="127" t="s">
        <v>304</v>
      </c>
      <c r="C91" s="127" t="s">
        <v>197</v>
      </c>
      <c r="D91" s="127" t="s">
        <v>197</v>
      </c>
      <c r="E91" s="195" t="s">
        <v>305</v>
      </c>
      <c r="F91" s="163">
        <v>361440.9</v>
      </c>
      <c r="G91" s="163">
        <v>189181.7</v>
      </c>
      <c r="H91" s="163">
        <v>172259.2</v>
      </c>
      <c r="I91" s="163">
        <f>I93+I96+I104+I107+I111</f>
        <v>203154</v>
      </c>
      <c r="J91" s="163">
        <f>J93+J96+J104+J107+J111</f>
        <v>128426</v>
      </c>
      <c r="K91" s="163">
        <f>K93+K96+K104+K107+K111</f>
        <v>74728</v>
      </c>
      <c r="L91" s="42">
        <f t="shared" si="13"/>
        <v>312872</v>
      </c>
      <c r="M91" s="75">
        <f>M93+M96+M104+M107+M111</f>
        <v>204127.6</v>
      </c>
      <c r="N91" s="75">
        <f>N93+N96+N104+N107+N111</f>
        <v>108744.4</v>
      </c>
      <c r="O91" s="42">
        <f t="shared" si="9"/>
        <v>109718</v>
      </c>
      <c r="P91" s="42">
        <f t="shared" si="10"/>
        <v>75701.6</v>
      </c>
      <c r="Q91" s="42">
        <f t="shared" si="10"/>
        <v>34016.399999999994</v>
      </c>
      <c r="R91" s="42">
        <f t="shared" si="8"/>
        <v>361157.38</v>
      </c>
      <c r="S91" s="75">
        <f>S93+S96+S104+S107+S111</f>
        <v>230664.09999999998</v>
      </c>
      <c r="T91" s="128">
        <f t="shared" si="11"/>
        <v>130493.28</v>
      </c>
      <c r="U91" s="42">
        <f t="shared" si="12"/>
        <v>421855.65099999995</v>
      </c>
      <c r="V91" s="42">
        <f t="shared" si="14"/>
        <v>265263.71499999997</v>
      </c>
      <c r="W91" s="79">
        <f t="shared" si="15"/>
        <v>156591.936</v>
      </c>
      <c r="X91" s="136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4"/>
      <c r="CL91" s="124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4"/>
      <c r="DE91" s="124"/>
      <c r="DF91" s="124"/>
      <c r="DG91" s="124"/>
      <c r="DH91" s="124"/>
      <c r="DI91" s="124"/>
      <c r="DJ91" s="124"/>
      <c r="DK91" s="124"/>
      <c r="DL91" s="124"/>
      <c r="DM91" s="124"/>
      <c r="DN91" s="124"/>
      <c r="DO91" s="124"/>
      <c r="DP91" s="124"/>
      <c r="DQ91" s="124"/>
      <c r="DR91" s="124"/>
      <c r="DS91" s="124"/>
      <c r="DT91" s="124"/>
      <c r="DU91" s="124"/>
      <c r="DV91" s="124"/>
      <c r="DW91" s="124"/>
      <c r="DX91" s="124"/>
      <c r="DY91" s="124"/>
      <c r="DZ91" s="124"/>
      <c r="EA91" s="124"/>
      <c r="EB91" s="124"/>
      <c r="EC91" s="124"/>
      <c r="ED91" s="124"/>
      <c r="EE91" s="124"/>
      <c r="EF91" s="124"/>
      <c r="EG91" s="124"/>
      <c r="EH91" s="124"/>
      <c r="EI91" s="124"/>
      <c r="EJ91" s="124"/>
      <c r="EK91" s="124"/>
      <c r="EL91" s="124"/>
      <c r="EM91" s="124"/>
      <c r="EN91" s="124"/>
      <c r="EO91" s="124"/>
      <c r="EP91" s="124"/>
      <c r="EQ91" s="124"/>
      <c r="ER91" s="124"/>
      <c r="ES91" s="124"/>
      <c r="ET91" s="124"/>
      <c r="EU91" s="124"/>
      <c r="EV91" s="124"/>
      <c r="EW91" s="124"/>
      <c r="EX91" s="124"/>
      <c r="EY91" s="124"/>
      <c r="EZ91" s="124"/>
      <c r="FA91" s="124"/>
      <c r="FB91" s="124"/>
      <c r="FC91" s="124"/>
      <c r="FD91" s="124"/>
      <c r="FE91" s="124"/>
      <c r="FF91" s="124"/>
      <c r="FG91" s="124"/>
      <c r="FH91" s="124"/>
      <c r="FI91" s="124"/>
      <c r="FJ91" s="124"/>
      <c r="FK91" s="124"/>
      <c r="FL91" s="124"/>
      <c r="FM91" s="124"/>
      <c r="FN91" s="124"/>
      <c r="FO91" s="124"/>
      <c r="FP91" s="124"/>
      <c r="FQ91" s="124"/>
      <c r="FR91" s="124"/>
      <c r="FS91" s="124"/>
      <c r="FT91" s="124"/>
      <c r="FU91" s="124"/>
      <c r="FV91" s="124"/>
      <c r="FW91" s="124"/>
      <c r="FX91" s="124"/>
      <c r="FY91" s="124"/>
      <c r="FZ91" s="124"/>
      <c r="GA91" s="124"/>
      <c r="GB91" s="124"/>
      <c r="GC91" s="124"/>
      <c r="GD91" s="124"/>
      <c r="GE91" s="124"/>
      <c r="GF91" s="124"/>
      <c r="GG91" s="124"/>
      <c r="GH91" s="124"/>
      <c r="GI91" s="124"/>
      <c r="GJ91" s="124"/>
      <c r="GK91" s="124"/>
      <c r="GL91" s="124"/>
      <c r="GM91" s="124"/>
      <c r="GN91" s="124"/>
      <c r="GO91" s="124"/>
      <c r="GP91" s="124"/>
      <c r="GQ91" s="124"/>
      <c r="GR91" s="124"/>
      <c r="GS91" s="124"/>
      <c r="GT91" s="124"/>
      <c r="GU91" s="124"/>
      <c r="GV91" s="124"/>
      <c r="GW91" s="124"/>
      <c r="GX91" s="124"/>
      <c r="GY91" s="124"/>
      <c r="GZ91" s="124"/>
      <c r="HA91" s="124"/>
      <c r="HB91" s="124"/>
      <c r="HC91" s="124"/>
      <c r="HD91" s="124"/>
      <c r="HE91" s="124"/>
      <c r="HF91" s="124"/>
      <c r="HG91" s="124"/>
      <c r="HH91" s="124"/>
      <c r="HI91" s="124"/>
      <c r="HJ91" s="124"/>
      <c r="HK91" s="124"/>
      <c r="HL91" s="124"/>
      <c r="HM91" s="124"/>
      <c r="HN91" s="124"/>
      <c r="HO91" s="124"/>
      <c r="HP91" s="124"/>
      <c r="HQ91" s="124"/>
      <c r="HR91" s="124"/>
      <c r="HS91" s="124"/>
      <c r="HT91" s="124"/>
      <c r="HU91" s="124"/>
      <c r="HV91" s="124"/>
      <c r="HW91" s="124"/>
      <c r="HX91" s="124"/>
      <c r="HY91" s="124"/>
      <c r="HZ91" s="124"/>
      <c r="IA91" s="124"/>
      <c r="IB91" s="124"/>
      <c r="IC91" s="124"/>
      <c r="ID91" s="124"/>
      <c r="IE91" s="124"/>
      <c r="IF91" s="124"/>
      <c r="IG91" s="124"/>
      <c r="IH91" s="124"/>
      <c r="II91" s="124"/>
      <c r="IJ91" s="124"/>
      <c r="IK91" s="124"/>
      <c r="IL91" s="124"/>
      <c r="IM91" s="124"/>
      <c r="IN91" s="124"/>
      <c r="IO91" s="124"/>
      <c r="IP91" s="124"/>
      <c r="IQ91" s="124"/>
      <c r="IR91" s="124"/>
      <c r="IS91" s="124"/>
      <c r="IT91" s="124"/>
      <c r="IU91" s="124"/>
      <c r="IV91" s="124"/>
    </row>
    <row r="92" spans="1:256" ht="12.75" customHeight="1">
      <c r="A92" s="126"/>
      <c r="B92" s="127"/>
      <c r="C92" s="127"/>
      <c r="D92" s="127"/>
      <c r="E92" s="74" t="s">
        <v>5</v>
      </c>
      <c r="F92" s="135">
        <v>0</v>
      </c>
      <c r="G92" s="135">
        <v>0</v>
      </c>
      <c r="H92" s="135">
        <v>0</v>
      </c>
      <c r="I92" s="135"/>
      <c r="J92" s="135"/>
      <c r="K92" s="135"/>
      <c r="L92" s="42">
        <f t="shared" si="13"/>
        <v>0</v>
      </c>
      <c r="M92" s="75"/>
      <c r="N92" s="75"/>
      <c r="O92" s="42">
        <f t="shared" si="9"/>
        <v>0</v>
      </c>
      <c r="P92" s="42">
        <f t="shared" si="10"/>
        <v>0</v>
      </c>
      <c r="Q92" s="42">
        <f t="shared" si="10"/>
        <v>0</v>
      </c>
      <c r="R92" s="42">
        <f t="shared" si="8"/>
        <v>0</v>
      </c>
      <c r="S92" s="75"/>
      <c r="T92" s="128">
        <f t="shared" si="11"/>
        <v>0</v>
      </c>
      <c r="U92" s="42">
        <f t="shared" si="12"/>
        <v>0</v>
      </c>
      <c r="V92" s="42">
        <f t="shared" si="14"/>
        <v>0</v>
      </c>
      <c r="W92" s="79">
        <f t="shared" si="15"/>
        <v>0</v>
      </c>
      <c r="X92" s="136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  <c r="AW92" s="124"/>
      <c r="AX92" s="124"/>
      <c r="AY92" s="124"/>
      <c r="AZ92" s="124"/>
      <c r="BA92" s="124"/>
      <c r="BB92" s="124"/>
      <c r="BC92" s="124"/>
      <c r="BD92" s="124"/>
      <c r="BE92" s="124"/>
      <c r="BF92" s="124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4"/>
      <c r="BS92" s="124"/>
      <c r="BT92" s="124"/>
      <c r="BU92" s="124"/>
      <c r="BV92" s="124"/>
      <c r="BW92" s="124"/>
      <c r="BX92" s="124"/>
      <c r="BY92" s="124"/>
      <c r="BZ92" s="124"/>
      <c r="CA92" s="124"/>
      <c r="CB92" s="124"/>
      <c r="CC92" s="124"/>
      <c r="CD92" s="124"/>
      <c r="CE92" s="124"/>
      <c r="CF92" s="124"/>
      <c r="CG92" s="124"/>
      <c r="CH92" s="124"/>
      <c r="CI92" s="124"/>
      <c r="CJ92" s="124"/>
      <c r="CK92" s="124"/>
      <c r="CL92" s="124"/>
      <c r="CM92" s="124"/>
      <c r="CN92" s="124"/>
      <c r="CO92" s="124"/>
      <c r="CP92" s="124"/>
      <c r="CQ92" s="124"/>
      <c r="CR92" s="124"/>
      <c r="CS92" s="124"/>
      <c r="CT92" s="124"/>
      <c r="CU92" s="124"/>
      <c r="CV92" s="124"/>
      <c r="CW92" s="124"/>
      <c r="CX92" s="124"/>
      <c r="CY92" s="124"/>
      <c r="CZ92" s="124"/>
      <c r="DA92" s="124"/>
      <c r="DB92" s="124"/>
      <c r="DC92" s="124"/>
      <c r="DD92" s="124"/>
      <c r="DE92" s="124"/>
      <c r="DF92" s="124"/>
      <c r="DG92" s="124"/>
      <c r="DH92" s="124"/>
      <c r="DI92" s="124"/>
      <c r="DJ92" s="124"/>
      <c r="DK92" s="124"/>
      <c r="DL92" s="124"/>
      <c r="DM92" s="124"/>
      <c r="DN92" s="124"/>
      <c r="DO92" s="124"/>
      <c r="DP92" s="124"/>
      <c r="DQ92" s="124"/>
      <c r="DR92" s="124"/>
      <c r="DS92" s="124"/>
      <c r="DT92" s="124"/>
      <c r="DU92" s="124"/>
      <c r="DV92" s="124"/>
      <c r="DW92" s="124"/>
      <c r="DX92" s="124"/>
      <c r="DY92" s="124"/>
      <c r="DZ92" s="124"/>
      <c r="EA92" s="124"/>
      <c r="EB92" s="124"/>
      <c r="EC92" s="124"/>
      <c r="ED92" s="124"/>
      <c r="EE92" s="124"/>
      <c r="EF92" s="124"/>
      <c r="EG92" s="124"/>
      <c r="EH92" s="124"/>
      <c r="EI92" s="124"/>
      <c r="EJ92" s="124"/>
      <c r="EK92" s="124"/>
      <c r="EL92" s="124"/>
      <c r="EM92" s="124"/>
      <c r="EN92" s="124"/>
      <c r="EO92" s="124"/>
      <c r="EP92" s="124"/>
      <c r="EQ92" s="124"/>
      <c r="ER92" s="124"/>
      <c r="ES92" s="124"/>
      <c r="ET92" s="124"/>
      <c r="EU92" s="124"/>
      <c r="EV92" s="124"/>
      <c r="EW92" s="124"/>
      <c r="EX92" s="124"/>
      <c r="EY92" s="124"/>
      <c r="EZ92" s="124"/>
      <c r="FA92" s="124"/>
      <c r="FB92" s="124"/>
      <c r="FC92" s="124"/>
      <c r="FD92" s="124"/>
      <c r="FE92" s="124"/>
      <c r="FF92" s="124"/>
      <c r="FG92" s="124"/>
      <c r="FH92" s="124"/>
      <c r="FI92" s="124"/>
      <c r="FJ92" s="124"/>
      <c r="FK92" s="124"/>
      <c r="FL92" s="124"/>
      <c r="FM92" s="124"/>
      <c r="FN92" s="124"/>
      <c r="FO92" s="124"/>
      <c r="FP92" s="124"/>
      <c r="FQ92" s="124"/>
      <c r="FR92" s="124"/>
      <c r="FS92" s="124"/>
      <c r="FT92" s="124"/>
      <c r="FU92" s="124"/>
      <c r="FV92" s="124"/>
      <c r="FW92" s="124"/>
      <c r="FX92" s="124"/>
      <c r="FY92" s="124"/>
      <c r="FZ92" s="124"/>
      <c r="GA92" s="124"/>
      <c r="GB92" s="124"/>
      <c r="GC92" s="124"/>
      <c r="GD92" s="124"/>
      <c r="GE92" s="124"/>
      <c r="GF92" s="124"/>
      <c r="GG92" s="124"/>
      <c r="GH92" s="124"/>
      <c r="GI92" s="124"/>
      <c r="GJ92" s="124"/>
      <c r="GK92" s="124"/>
      <c r="GL92" s="124"/>
      <c r="GM92" s="124"/>
      <c r="GN92" s="124"/>
      <c r="GO92" s="124"/>
      <c r="GP92" s="124"/>
      <c r="GQ92" s="124"/>
      <c r="GR92" s="124"/>
      <c r="GS92" s="124"/>
      <c r="GT92" s="124"/>
      <c r="GU92" s="124"/>
      <c r="GV92" s="124"/>
      <c r="GW92" s="124"/>
      <c r="GX92" s="124"/>
      <c r="GY92" s="124"/>
      <c r="GZ92" s="124"/>
      <c r="HA92" s="124"/>
      <c r="HB92" s="124"/>
      <c r="HC92" s="124"/>
      <c r="HD92" s="124"/>
      <c r="HE92" s="124"/>
      <c r="HF92" s="124"/>
      <c r="HG92" s="124"/>
      <c r="HH92" s="124"/>
      <c r="HI92" s="124"/>
      <c r="HJ92" s="124"/>
      <c r="HK92" s="124"/>
      <c r="HL92" s="124"/>
      <c r="HM92" s="124"/>
      <c r="HN92" s="124"/>
      <c r="HO92" s="124"/>
      <c r="HP92" s="124"/>
      <c r="HQ92" s="124"/>
      <c r="HR92" s="124"/>
      <c r="HS92" s="124"/>
      <c r="HT92" s="124"/>
      <c r="HU92" s="124"/>
      <c r="HV92" s="124"/>
      <c r="HW92" s="124"/>
      <c r="HX92" s="124"/>
      <c r="HY92" s="124"/>
      <c r="HZ92" s="124"/>
      <c r="IA92" s="124"/>
      <c r="IB92" s="124"/>
      <c r="IC92" s="124"/>
      <c r="ID92" s="124"/>
      <c r="IE92" s="124"/>
      <c r="IF92" s="124"/>
      <c r="IG92" s="124"/>
      <c r="IH92" s="124"/>
      <c r="II92" s="124"/>
      <c r="IJ92" s="124"/>
      <c r="IK92" s="124"/>
      <c r="IL92" s="124"/>
      <c r="IM92" s="124"/>
      <c r="IN92" s="124"/>
      <c r="IO92" s="124"/>
      <c r="IP92" s="124"/>
      <c r="IQ92" s="124"/>
      <c r="IR92" s="124"/>
      <c r="IS92" s="124"/>
      <c r="IT92" s="124"/>
      <c r="IU92" s="124"/>
      <c r="IV92" s="124"/>
    </row>
    <row r="93" spans="1:256" ht="12.75" customHeight="1">
      <c r="A93" s="62" t="s">
        <v>306</v>
      </c>
      <c r="B93" s="38" t="s">
        <v>304</v>
      </c>
      <c r="C93" s="38" t="s">
        <v>200</v>
      </c>
      <c r="D93" s="38" t="s">
        <v>197</v>
      </c>
      <c r="E93" s="183" t="s">
        <v>307</v>
      </c>
      <c r="F93" s="135">
        <v>0</v>
      </c>
      <c r="G93" s="135">
        <v>0</v>
      </c>
      <c r="H93" s="135">
        <v>0</v>
      </c>
      <c r="I93" s="139">
        <f>I95</f>
        <v>2800</v>
      </c>
      <c r="J93" s="139">
        <f>J95</f>
        <v>0</v>
      </c>
      <c r="K93" s="139">
        <f>K95</f>
        <v>2800</v>
      </c>
      <c r="L93" s="42">
        <f t="shared" si="13"/>
        <v>4648</v>
      </c>
      <c r="M93" s="42">
        <f>M95</f>
        <v>0</v>
      </c>
      <c r="N93" s="42">
        <f>N95</f>
        <v>4648</v>
      </c>
      <c r="O93" s="42">
        <f t="shared" si="9"/>
        <v>1848</v>
      </c>
      <c r="P93" s="42">
        <f t="shared" si="10"/>
        <v>0</v>
      </c>
      <c r="Q93" s="42">
        <f t="shared" si="10"/>
        <v>1848</v>
      </c>
      <c r="R93" s="42">
        <f t="shared" si="8"/>
        <v>5577.6</v>
      </c>
      <c r="S93" s="42">
        <f>S95</f>
        <v>0</v>
      </c>
      <c r="T93" s="128">
        <f t="shared" si="11"/>
        <v>5577.6</v>
      </c>
      <c r="U93" s="42">
        <f t="shared" si="12"/>
        <v>6693.120000000001</v>
      </c>
      <c r="V93" s="42">
        <f t="shared" si="14"/>
        <v>0</v>
      </c>
      <c r="W93" s="79">
        <f t="shared" si="15"/>
        <v>6693.120000000001</v>
      </c>
      <c r="X93" s="136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00"/>
      <c r="CQ93" s="200"/>
      <c r="CR93" s="200"/>
      <c r="CS93" s="200"/>
      <c r="CT93" s="200"/>
      <c r="CU93" s="200"/>
      <c r="CV93" s="200"/>
      <c r="CW93" s="200"/>
      <c r="CX93" s="200"/>
      <c r="CY93" s="200"/>
      <c r="CZ93" s="200"/>
      <c r="DA93" s="200"/>
      <c r="DB93" s="200"/>
      <c r="DC93" s="200"/>
      <c r="DD93" s="200"/>
      <c r="DE93" s="200"/>
      <c r="DF93" s="200"/>
      <c r="DG93" s="200"/>
      <c r="DH93" s="200"/>
      <c r="DI93" s="200"/>
      <c r="DJ93" s="200"/>
      <c r="DK93" s="200"/>
      <c r="DL93" s="200"/>
      <c r="DM93" s="200"/>
      <c r="DN93" s="200"/>
      <c r="DO93" s="200"/>
      <c r="DP93" s="200"/>
      <c r="DQ93" s="200"/>
      <c r="DR93" s="200"/>
      <c r="DS93" s="200"/>
      <c r="DT93" s="200"/>
      <c r="DU93" s="200"/>
      <c r="DV93" s="200"/>
      <c r="DW93" s="200"/>
      <c r="DX93" s="200"/>
      <c r="DY93" s="200"/>
      <c r="DZ93" s="200"/>
      <c r="EA93" s="200"/>
      <c r="EB93" s="200"/>
      <c r="EC93" s="200"/>
      <c r="ED93" s="200"/>
      <c r="EE93" s="200"/>
      <c r="EF93" s="200"/>
      <c r="EG93" s="200"/>
      <c r="EH93" s="200"/>
      <c r="EI93" s="200"/>
      <c r="EJ93" s="200"/>
      <c r="EK93" s="200"/>
      <c r="EL93" s="200"/>
      <c r="EM93" s="200"/>
      <c r="EN93" s="200"/>
      <c r="EO93" s="200"/>
      <c r="EP93" s="200"/>
      <c r="EQ93" s="200"/>
      <c r="ER93" s="200"/>
      <c r="ES93" s="200"/>
      <c r="ET93" s="200"/>
      <c r="EU93" s="200"/>
      <c r="EV93" s="200"/>
      <c r="EW93" s="200"/>
      <c r="EX93" s="200"/>
      <c r="EY93" s="200"/>
      <c r="EZ93" s="200"/>
      <c r="FA93" s="200"/>
      <c r="FB93" s="200"/>
      <c r="FC93" s="200"/>
      <c r="FD93" s="200"/>
      <c r="FE93" s="200"/>
      <c r="FF93" s="200"/>
      <c r="FG93" s="200"/>
      <c r="FH93" s="200"/>
      <c r="FI93" s="200"/>
      <c r="FJ93" s="200"/>
      <c r="FK93" s="200"/>
      <c r="FL93" s="200"/>
      <c r="FM93" s="200"/>
      <c r="FN93" s="200"/>
      <c r="FO93" s="200"/>
      <c r="FP93" s="200"/>
      <c r="FQ93" s="200"/>
      <c r="FR93" s="200"/>
      <c r="FS93" s="200"/>
      <c r="FT93" s="200"/>
      <c r="FU93" s="200"/>
      <c r="FV93" s="200"/>
      <c r="FW93" s="200"/>
      <c r="FX93" s="200"/>
      <c r="FY93" s="200"/>
      <c r="FZ93" s="200"/>
      <c r="GA93" s="200"/>
      <c r="GB93" s="200"/>
      <c r="GC93" s="200"/>
      <c r="GD93" s="200"/>
      <c r="GE93" s="200"/>
      <c r="GF93" s="200"/>
      <c r="GG93" s="200"/>
      <c r="GH93" s="200"/>
      <c r="GI93" s="200"/>
      <c r="GJ93" s="200"/>
      <c r="GK93" s="200"/>
      <c r="GL93" s="200"/>
      <c r="GM93" s="200"/>
      <c r="GN93" s="200"/>
      <c r="GO93" s="200"/>
      <c r="GP93" s="200"/>
      <c r="GQ93" s="200"/>
      <c r="GR93" s="200"/>
      <c r="GS93" s="200"/>
      <c r="GT93" s="200"/>
      <c r="GU93" s="200"/>
      <c r="GV93" s="200"/>
      <c r="GW93" s="200"/>
      <c r="GX93" s="200"/>
      <c r="GY93" s="200"/>
      <c r="GZ93" s="200"/>
      <c r="HA93" s="200"/>
      <c r="HB93" s="200"/>
      <c r="HC93" s="200"/>
      <c r="HD93" s="200"/>
      <c r="HE93" s="200"/>
      <c r="HF93" s="200"/>
      <c r="HG93" s="200"/>
      <c r="HH93" s="200"/>
      <c r="HI93" s="200"/>
      <c r="HJ93" s="200"/>
      <c r="HK93" s="200"/>
      <c r="HL93" s="200"/>
      <c r="HM93" s="200"/>
      <c r="HN93" s="200"/>
      <c r="HO93" s="200"/>
      <c r="HP93" s="200"/>
      <c r="HQ93" s="200"/>
      <c r="HR93" s="200"/>
      <c r="HS93" s="200"/>
      <c r="HT93" s="200"/>
      <c r="HU93" s="200"/>
      <c r="HV93" s="200"/>
      <c r="HW93" s="200"/>
      <c r="HX93" s="200"/>
      <c r="HY93" s="200"/>
      <c r="HZ93" s="200"/>
      <c r="IA93" s="200"/>
      <c r="IB93" s="200"/>
      <c r="IC93" s="200"/>
      <c r="ID93" s="200"/>
      <c r="IE93" s="200"/>
      <c r="IF93" s="200"/>
      <c r="IG93" s="200"/>
      <c r="IH93" s="200"/>
      <c r="II93" s="200"/>
      <c r="IJ93" s="200"/>
      <c r="IK93" s="200"/>
      <c r="IL93" s="200"/>
      <c r="IM93" s="200"/>
      <c r="IN93" s="200"/>
      <c r="IO93" s="200"/>
      <c r="IP93" s="200"/>
      <c r="IQ93" s="200"/>
      <c r="IR93" s="200"/>
      <c r="IS93" s="200"/>
      <c r="IT93" s="200"/>
      <c r="IU93" s="200"/>
      <c r="IV93" s="200"/>
    </row>
    <row r="94" spans="1:256" ht="12.75" customHeight="1">
      <c r="A94" s="126"/>
      <c r="B94" s="127"/>
      <c r="C94" s="127"/>
      <c r="D94" s="127"/>
      <c r="E94" s="74" t="s">
        <v>202</v>
      </c>
      <c r="F94" s="135">
        <v>0</v>
      </c>
      <c r="G94" s="135">
        <v>0</v>
      </c>
      <c r="H94" s="135">
        <v>0</v>
      </c>
      <c r="I94" s="135"/>
      <c r="J94" s="135"/>
      <c r="K94" s="135"/>
      <c r="L94" s="42">
        <f t="shared" si="13"/>
        <v>0</v>
      </c>
      <c r="M94" s="75">
        <v>0</v>
      </c>
      <c r="N94" s="75">
        <v>0</v>
      </c>
      <c r="O94" s="42">
        <f t="shared" si="9"/>
        <v>0</v>
      </c>
      <c r="P94" s="42">
        <f t="shared" si="10"/>
        <v>0</v>
      </c>
      <c r="Q94" s="42">
        <f t="shared" si="10"/>
        <v>0</v>
      </c>
      <c r="R94" s="42">
        <f t="shared" si="8"/>
        <v>0</v>
      </c>
      <c r="S94" s="75">
        <v>0</v>
      </c>
      <c r="T94" s="128">
        <f t="shared" si="11"/>
        <v>0</v>
      </c>
      <c r="U94" s="42">
        <f t="shared" si="12"/>
        <v>0</v>
      </c>
      <c r="V94" s="42">
        <f t="shared" si="14"/>
        <v>0</v>
      </c>
      <c r="W94" s="79">
        <f t="shared" si="15"/>
        <v>0</v>
      </c>
      <c r="X94" s="136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R94" s="124"/>
      <c r="BS94" s="124"/>
      <c r="BT94" s="124"/>
      <c r="BU94" s="124"/>
      <c r="BV94" s="124"/>
      <c r="BW94" s="124"/>
      <c r="BX94" s="124"/>
      <c r="BY94" s="124"/>
      <c r="BZ94" s="124"/>
      <c r="CA94" s="124"/>
      <c r="CB94" s="124"/>
      <c r="CC94" s="124"/>
      <c r="CD94" s="124"/>
      <c r="CE94" s="124"/>
      <c r="CF94" s="124"/>
      <c r="CG94" s="124"/>
      <c r="CH94" s="124"/>
      <c r="CI94" s="124"/>
      <c r="CJ94" s="124"/>
      <c r="CK94" s="124"/>
      <c r="CL94" s="124"/>
      <c r="CM94" s="124"/>
      <c r="CN94" s="124"/>
      <c r="CO94" s="124"/>
      <c r="CP94" s="124"/>
      <c r="CQ94" s="124"/>
      <c r="CR94" s="124"/>
      <c r="CS94" s="124"/>
      <c r="CT94" s="124"/>
      <c r="CU94" s="124"/>
      <c r="CV94" s="124"/>
      <c r="CW94" s="124"/>
      <c r="CX94" s="124"/>
      <c r="CY94" s="124"/>
      <c r="CZ94" s="124"/>
      <c r="DA94" s="124"/>
      <c r="DB94" s="124"/>
      <c r="DC94" s="124"/>
      <c r="DD94" s="124"/>
      <c r="DE94" s="124"/>
      <c r="DF94" s="124"/>
      <c r="DG94" s="124"/>
      <c r="DH94" s="124"/>
      <c r="DI94" s="124"/>
      <c r="DJ94" s="124"/>
      <c r="DK94" s="124"/>
      <c r="DL94" s="124"/>
      <c r="DM94" s="124"/>
      <c r="DN94" s="124"/>
      <c r="DO94" s="124"/>
      <c r="DP94" s="124"/>
      <c r="DQ94" s="124"/>
      <c r="DR94" s="124"/>
      <c r="DS94" s="124"/>
      <c r="DT94" s="124"/>
      <c r="DU94" s="124"/>
      <c r="DV94" s="124"/>
      <c r="DW94" s="124"/>
      <c r="DX94" s="124"/>
      <c r="DY94" s="124"/>
      <c r="DZ94" s="124"/>
      <c r="EA94" s="124"/>
      <c r="EB94" s="124"/>
      <c r="EC94" s="124"/>
      <c r="ED94" s="124"/>
      <c r="EE94" s="124"/>
      <c r="EF94" s="124"/>
      <c r="EG94" s="124"/>
      <c r="EH94" s="124"/>
      <c r="EI94" s="124"/>
      <c r="EJ94" s="124"/>
      <c r="EK94" s="124"/>
      <c r="EL94" s="124"/>
      <c r="EM94" s="124"/>
      <c r="EN94" s="124"/>
      <c r="EO94" s="124"/>
      <c r="EP94" s="124"/>
      <c r="EQ94" s="124"/>
      <c r="ER94" s="124"/>
      <c r="ES94" s="124"/>
      <c r="ET94" s="124"/>
      <c r="EU94" s="124"/>
      <c r="EV94" s="124"/>
      <c r="EW94" s="124"/>
      <c r="EX94" s="124"/>
      <c r="EY94" s="124"/>
      <c r="EZ94" s="124"/>
      <c r="FA94" s="124"/>
      <c r="FB94" s="124"/>
      <c r="FC94" s="124"/>
      <c r="FD94" s="124"/>
      <c r="FE94" s="124"/>
      <c r="FF94" s="124"/>
      <c r="FG94" s="124"/>
      <c r="FH94" s="124"/>
      <c r="FI94" s="124"/>
      <c r="FJ94" s="124"/>
      <c r="FK94" s="124"/>
      <c r="FL94" s="124"/>
      <c r="FM94" s="124"/>
      <c r="FN94" s="124"/>
      <c r="FO94" s="124"/>
      <c r="FP94" s="124"/>
      <c r="FQ94" s="124"/>
      <c r="FR94" s="124"/>
      <c r="FS94" s="124"/>
      <c r="FT94" s="124"/>
      <c r="FU94" s="124"/>
      <c r="FV94" s="124"/>
      <c r="FW94" s="124"/>
      <c r="FX94" s="124"/>
      <c r="FY94" s="124"/>
      <c r="FZ94" s="124"/>
      <c r="GA94" s="124"/>
      <c r="GB94" s="124"/>
      <c r="GC94" s="124"/>
      <c r="GD94" s="124"/>
      <c r="GE94" s="124"/>
      <c r="GF94" s="124"/>
      <c r="GG94" s="124"/>
      <c r="GH94" s="124"/>
      <c r="GI94" s="124"/>
      <c r="GJ94" s="124"/>
      <c r="GK94" s="124"/>
      <c r="GL94" s="124"/>
      <c r="GM94" s="124"/>
      <c r="GN94" s="124"/>
      <c r="GO94" s="124"/>
      <c r="GP94" s="124"/>
      <c r="GQ94" s="124"/>
      <c r="GR94" s="124"/>
      <c r="GS94" s="124"/>
      <c r="GT94" s="124"/>
      <c r="GU94" s="124"/>
      <c r="GV94" s="124"/>
      <c r="GW94" s="124"/>
      <c r="GX94" s="124"/>
      <c r="GY94" s="124"/>
      <c r="GZ94" s="124"/>
      <c r="HA94" s="124"/>
      <c r="HB94" s="124"/>
      <c r="HC94" s="124"/>
      <c r="HD94" s="124"/>
      <c r="HE94" s="124"/>
      <c r="HF94" s="124"/>
      <c r="HG94" s="124"/>
      <c r="HH94" s="124"/>
      <c r="HI94" s="124"/>
      <c r="HJ94" s="124"/>
      <c r="HK94" s="124"/>
      <c r="HL94" s="124"/>
      <c r="HM94" s="124"/>
      <c r="HN94" s="124"/>
      <c r="HO94" s="124"/>
      <c r="HP94" s="124"/>
      <c r="HQ94" s="124"/>
      <c r="HR94" s="124"/>
      <c r="HS94" s="124"/>
      <c r="HT94" s="124"/>
      <c r="HU94" s="124"/>
      <c r="HV94" s="124"/>
      <c r="HW94" s="124"/>
      <c r="HX94" s="124"/>
      <c r="HY94" s="124"/>
      <c r="HZ94" s="124"/>
      <c r="IA94" s="124"/>
      <c r="IB94" s="124"/>
      <c r="IC94" s="124"/>
      <c r="ID94" s="124"/>
      <c r="IE94" s="124"/>
      <c r="IF94" s="124"/>
      <c r="IG94" s="124"/>
      <c r="IH94" s="124"/>
      <c r="II94" s="124"/>
      <c r="IJ94" s="124"/>
      <c r="IK94" s="124"/>
      <c r="IL94" s="124"/>
      <c r="IM94" s="124"/>
      <c r="IN94" s="124"/>
      <c r="IO94" s="124"/>
      <c r="IP94" s="124"/>
      <c r="IQ94" s="124"/>
      <c r="IR94" s="124"/>
      <c r="IS94" s="124"/>
      <c r="IT94" s="124"/>
      <c r="IU94" s="124"/>
      <c r="IV94" s="124"/>
    </row>
    <row r="95" spans="1:256" s="130" customFormat="1" ht="28.5" customHeight="1">
      <c r="A95" s="126" t="s">
        <v>308</v>
      </c>
      <c r="B95" s="127" t="s">
        <v>304</v>
      </c>
      <c r="C95" s="127" t="s">
        <v>200</v>
      </c>
      <c r="D95" s="127" t="s">
        <v>200</v>
      </c>
      <c r="E95" s="74" t="s">
        <v>307</v>
      </c>
      <c r="F95" s="135">
        <v>0</v>
      </c>
      <c r="G95" s="135">
        <v>0</v>
      </c>
      <c r="H95" s="135">
        <v>0</v>
      </c>
      <c r="I95" s="139">
        <f>J95+K95</f>
        <v>2800</v>
      </c>
      <c r="J95" s="139">
        <v>0</v>
      </c>
      <c r="K95" s="139">
        <v>2800</v>
      </c>
      <c r="L95" s="42">
        <f t="shared" si="13"/>
        <v>4648</v>
      </c>
      <c r="M95" s="75">
        <v>0</v>
      </c>
      <c r="N95" s="75">
        <v>4648</v>
      </c>
      <c r="O95" s="42">
        <f t="shared" si="9"/>
        <v>1848</v>
      </c>
      <c r="P95" s="42">
        <f t="shared" si="10"/>
        <v>0</v>
      </c>
      <c r="Q95" s="42">
        <f t="shared" si="10"/>
        <v>1848</v>
      </c>
      <c r="R95" s="42">
        <f t="shared" si="8"/>
        <v>5577.6</v>
      </c>
      <c r="S95" s="75">
        <v>0</v>
      </c>
      <c r="T95" s="128">
        <f t="shared" si="11"/>
        <v>5577.6</v>
      </c>
      <c r="U95" s="42">
        <f t="shared" si="12"/>
        <v>6693.120000000001</v>
      </c>
      <c r="V95" s="42">
        <f t="shared" si="14"/>
        <v>0</v>
      </c>
      <c r="W95" s="79">
        <f t="shared" si="15"/>
        <v>6693.120000000001</v>
      </c>
      <c r="X95" s="136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4"/>
      <c r="BL95" s="124"/>
      <c r="BM95" s="124"/>
      <c r="BN95" s="124"/>
      <c r="BO95" s="124"/>
      <c r="BP95" s="124"/>
      <c r="BQ95" s="124"/>
      <c r="BR95" s="124"/>
      <c r="BS95" s="124"/>
      <c r="BT95" s="124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4"/>
      <c r="CL95" s="124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4"/>
      <c r="DE95" s="124"/>
      <c r="DF95" s="124"/>
      <c r="DG95" s="124"/>
      <c r="DH95" s="124"/>
      <c r="DI95" s="124"/>
      <c r="DJ95" s="124"/>
      <c r="DK95" s="124"/>
      <c r="DL95" s="124"/>
      <c r="DM95" s="124"/>
      <c r="DN95" s="124"/>
      <c r="DO95" s="124"/>
      <c r="DP95" s="124"/>
      <c r="DQ95" s="124"/>
      <c r="DR95" s="124"/>
      <c r="DS95" s="124"/>
      <c r="DT95" s="124"/>
      <c r="DU95" s="124"/>
      <c r="DV95" s="124"/>
      <c r="DW95" s="124"/>
      <c r="DX95" s="124"/>
      <c r="DY95" s="124"/>
      <c r="DZ95" s="124"/>
      <c r="EA95" s="124"/>
      <c r="EB95" s="124"/>
      <c r="EC95" s="124"/>
      <c r="ED95" s="124"/>
      <c r="EE95" s="124"/>
      <c r="EF95" s="124"/>
      <c r="EG95" s="124"/>
      <c r="EH95" s="124"/>
      <c r="EI95" s="124"/>
      <c r="EJ95" s="124"/>
      <c r="EK95" s="124"/>
      <c r="EL95" s="124"/>
      <c r="EM95" s="124"/>
      <c r="EN95" s="124"/>
      <c r="EO95" s="124"/>
      <c r="EP95" s="124"/>
      <c r="EQ95" s="124"/>
      <c r="ER95" s="124"/>
      <c r="ES95" s="124"/>
      <c r="ET95" s="124"/>
      <c r="EU95" s="124"/>
      <c r="EV95" s="124"/>
      <c r="EW95" s="124"/>
      <c r="EX95" s="124"/>
      <c r="EY95" s="124"/>
      <c r="EZ95" s="124"/>
      <c r="FA95" s="124"/>
      <c r="FB95" s="124"/>
      <c r="FC95" s="124"/>
      <c r="FD95" s="124"/>
      <c r="FE95" s="124"/>
      <c r="FF95" s="124"/>
      <c r="FG95" s="124"/>
      <c r="FH95" s="124"/>
      <c r="FI95" s="124"/>
      <c r="FJ95" s="124"/>
      <c r="FK95" s="124"/>
      <c r="FL95" s="124"/>
      <c r="FM95" s="124"/>
      <c r="FN95" s="124"/>
      <c r="FO95" s="124"/>
      <c r="FP95" s="124"/>
      <c r="FQ95" s="124"/>
      <c r="FR95" s="124"/>
      <c r="FS95" s="124"/>
      <c r="FT95" s="124"/>
      <c r="FU95" s="124"/>
      <c r="FV95" s="124"/>
      <c r="FW95" s="124"/>
      <c r="FX95" s="124"/>
      <c r="FY95" s="124"/>
      <c r="FZ95" s="124"/>
      <c r="GA95" s="124"/>
      <c r="GB95" s="124"/>
      <c r="GC95" s="124"/>
      <c r="GD95" s="124"/>
      <c r="GE95" s="124"/>
      <c r="GF95" s="124"/>
      <c r="GG95" s="124"/>
      <c r="GH95" s="124"/>
      <c r="GI95" s="124"/>
      <c r="GJ95" s="124"/>
      <c r="GK95" s="124"/>
      <c r="GL95" s="124"/>
      <c r="GM95" s="124"/>
      <c r="GN95" s="124"/>
      <c r="GO95" s="124"/>
      <c r="GP95" s="124"/>
      <c r="GQ95" s="124"/>
      <c r="GR95" s="124"/>
      <c r="GS95" s="124"/>
      <c r="GT95" s="124"/>
      <c r="GU95" s="124"/>
      <c r="GV95" s="124"/>
      <c r="GW95" s="124"/>
      <c r="GX95" s="124"/>
      <c r="GY95" s="124"/>
      <c r="GZ95" s="124"/>
      <c r="HA95" s="124"/>
      <c r="HB95" s="124"/>
      <c r="HC95" s="124"/>
      <c r="HD95" s="124"/>
      <c r="HE95" s="124"/>
      <c r="HF95" s="124"/>
      <c r="HG95" s="124"/>
      <c r="HH95" s="124"/>
      <c r="HI95" s="124"/>
      <c r="HJ95" s="124"/>
      <c r="HK95" s="124"/>
      <c r="HL95" s="124"/>
      <c r="HM95" s="124"/>
      <c r="HN95" s="124"/>
      <c r="HO95" s="124"/>
      <c r="HP95" s="124"/>
      <c r="HQ95" s="124"/>
      <c r="HR95" s="124"/>
      <c r="HS95" s="124"/>
      <c r="HT95" s="124"/>
      <c r="HU95" s="124"/>
      <c r="HV95" s="124"/>
      <c r="HW95" s="124"/>
      <c r="HX95" s="124"/>
      <c r="HY95" s="124"/>
      <c r="HZ95" s="124"/>
      <c r="IA95" s="124"/>
      <c r="IB95" s="124"/>
      <c r="IC95" s="124"/>
      <c r="ID95" s="124"/>
      <c r="IE95" s="124"/>
      <c r="IF95" s="124"/>
      <c r="IG95" s="124"/>
      <c r="IH95" s="124"/>
      <c r="II95" s="124"/>
      <c r="IJ95" s="124"/>
      <c r="IK95" s="124"/>
      <c r="IL95" s="124"/>
      <c r="IM95" s="124"/>
      <c r="IN95" s="124"/>
      <c r="IO95" s="124"/>
      <c r="IP95" s="124"/>
      <c r="IQ95" s="124"/>
      <c r="IR95" s="124"/>
      <c r="IS95" s="124"/>
      <c r="IT95" s="124"/>
      <c r="IU95" s="124"/>
      <c r="IV95" s="124"/>
    </row>
    <row r="96" spans="1:256" ht="12.75" customHeight="1">
      <c r="A96" s="62" t="s">
        <v>309</v>
      </c>
      <c r="B96" s="38" t="s">
        <v>304</v>
      </c>
      <c r="C96" s="38" t="s">
        <v>224</v>
      </c>
      <c r="D96" s="38" t="s">
        <v>197</v>
      </c>
      <c r="E96" s="183" t="s">
        <v>310</v>
      </c>
      <c r="F96" s="139">
        <v>189181.7</v>
      </c>
      <c r="G96" s="139">
        <v>189181.7</v>
      </c>
      <c r="H96" s="139"/>
      <c r="I96" s="139">
        <f>J96+K96</f>
        <v>157971.5</v>
      </c>
      <c r="J96" s="139">
        <f>J98+J99+J100+J101+J102+J103</f>
        <v>86043.5</v>
      </c>
      <c r="K96" s="139">
        <f>K98+K99+K100+K101+K102+K103</f>
        <v>71928</v>
      </c>
      <c r="L96" s="42">
        <f t="shared" si="13"/>
        <v>240626</v>
      </c>
      <c r="M96" s="42">
        <f>M98+M99+M100+M101+M102+M103</f>
        <v>136529.6</v>
      </c>
      <c r="N96" s="42">
        <f>N98+N99+N100+N101+N102+N103</f>
        <v>104096.4</v>
      </c>
      <c r="O96" s="42">
        <f t="shared" si="9"/>
        <v>82654.5</v>
      </c>
      <c r="P96" s="42">
        <f t="shared" si="10"/>
        <v>50486.100000000006</v>
      </c>
      <c r="Q96" s="42">
        <f t="shared" si="10"/>
        <v>32168.399999999994</v>
      </c>
      <c r="R96" s="42">
        <f t="shared" si="8"/>
        <v>279194.07999999996</v>
      </c>
      <c r="S96" s="42">
        <f>S98+S99+S100+S101+S102+S103</f>
        <v>154278.4</v>
      </c>
      <c r="T96" s="128">
        <f t="shared" si="11"/>
        <v>124915.68</v>
      </c>
      <c r="U96" s="42">
        <f t="shared" si="12"/>
        <v>327318.976</v>
      </c>
      <c r="V96" s="42">
        <f t="shared" si="14"/>
        <v>177420.16</v>
      </c>
      <c r="W96" s="79">
        <f t="shared" si="15"/>
        <v>149898.816</v>
      </c>
      <c r="X96" s="136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0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  <c r="CG96" s="200"/>
      <c r="CH96" s="200"/>
      <c r="CI96" s="200"/>
      <c r="CJ96" s="200"/>
      <c r="CK96" s="200"/>
      <c r="CL96" s="200"/>
      <c r="CM96" s="200"/>
      <c r="CN96" s="200"/>
      <c r="CO96" s="200"/>
      <c r="CP96" s="200"/>
      <c r="CQ96" s="200"/>
      <c r="CR96" s="200"/>
      <c r="CS96" s="200"/>
      <c r="CT96" s="200"/>
      <c r="CU96" s="200"/>
      <c r="CV96" s="200"/>
      <c r="CW96" s="200"/>
      <c r="CX96" s="200"/>
      <c r="CY96" s="200"/>
      <c r="CZ96" s="200"/>
      <c r="DA96" s="200"/>
      <c r="DB96" s="200"/>
      <c r="DC96" s="200"/>
      <c r="DD96" s="200"/>
      <c r="DE96" s="200"/>
      <c r="DF96" s="200"/>
      <c r="DG96" s="200"/>
      <c r="DH96" s="200"/>
      <c r="DI96" s="200"/>
      <c r="DJ96" s="200"/>
      <c r="DK96" s="200"/>
      <c r="DL96" s="200"/>
      <c r="DM96" s="200"/>
      <c r="DN96" s="200"/>
      <c r="DO96" s="200"/>
      <c r="DP96" s="200"/>
      <c r="DQ96" s="200"/>
      <c r="DR96" s="200"/>
      <c r="DS96" s="200"/>
      <c r="DT96" s="200"/>
      <c r="DU96" s="200"/>
      <c r="DV96" s="200"/>
      <c r="DW96" s="200"/>
      <c r="DX96" s="200"/>
      <c r="DY96" s="200"/>
      <c r="DZ96" s="200"/>
      <c r="EA96" s="200"/>
      <c r="EB96" s="200"/>
      <c r="EC96" s="200"/>
      <c r="ED96" s="200"/>
      <c r="EE96" s="200"/>
      <c r="EF96" s="200"/>
      <c r="EG96" s="200"/>
      <c r="EH96" s="200"/>
      <c r="EI96" s="200"/>
      <c r="EJ96" s="200"/>
      <c r="EK96" s="200"/>
      <c r="EL96" s="200"/>
      <c r="EM96" s="200"/>
      <c r="EN96" s="200"/>
      <c r="EO96" s="200"/>
      <c r="EP96" s="200"/>
      <c r="EQ96" s="200"/>
      <c r="ER96" s="200"/>
      <c r="ES96" s="200"/>
      <c r="ET96" s="200"/>
      <c r="EU96" s="200"/>
      <c r="EV96" s="200"/>
      <c r="EW96" s="200"/>
      <c r="EX96" s="200"/>
      <c r="EY96" s="200"/>
      <c r="EZ96" s="200"/>
      <c r="FA96" s="200"/>
      <c r="FB96" s="200"/>
      <c r="FC96" s="200"/>
      <c r="FD96" s="200"/>
      <c r="FE96" s="200"/>
      <c r="FF96" s="200"/>
      <c r="FG96" s="200"/>
      <c r="FH96" s="200"/>
      <c r="FI96" s="200"/>
      <c r="FJ96" s="200"/>
      <c r="FK96" s="200"/>
      <c r="FL96" s="200"/>
      <c r="FM96" s="200"/>
      <c r="FN96" s="200"/>
      <c r="FO96" s="200"/>
      <c r="FP96" s="200"/>
      <c r="FQ96" s="200"/>
      <c r="FR96" s="200"/>
      <c r="FS96" s="200"/>
      <c r="FT96" s="200"/>
      <c r="FU96" s="200"/>
      <c r="FV96" s="200"/>
      <c r="FW96" s="200"/>
      <c r="FX96" s="200"/>
      <c r="FY96" s="200"/>
      <c r="FZ96" s="200"/>
      <c r="GA96" s="200"/>
      <c r="GB96" s="200"/>
      <c r="GC96" s="200"/>
      <c r="GD96" s="200"/>
      <c r="GE96" s="200"/>
      <c r="GF96" s="200"/>
      <c r="GG96" s="200"/>
      <c r="GH96" s="200"/>
      <c r="GI96" s="200"/>
      <c r="GJ96" s="200"/>
      <c r="GK96" s="200"/>
      <c r="GL96" s="200"/>
      <c r="GM96" s="200"/>
      <c r="GN96" s="200"/>
      <c r="GO96" s="200"/>
      <c r="GP96" s="200"/>
      <c r="GQ96" s="200"/>
      <c r="GR96" s="200"/>
      <c r="GS96" s="200"/>
      <c r="GT96" s="200"/>
      <c r="GU96" s="200"/>
      <c r="GV96" s="200"/>
      <c r="GW96" s="200"/>
      <c r="GX96" s="200"/>
      <c r="GY96" s="200"/>
      <c r="GZ96" s="200"/>
      <c r="HA96" s="200"/>
      <c r="HB96" s="200"/>
      <c r="HC96" s="200"/>
      <c r="HD96" s="200"/>
      <c r="HE96" s="200"/>
      <c r="HF96" s="200"/>
      <c r="HG96" s="200"/>
      <c r="HH96" s="200"/>
      <c r="HI96" s="200"/>
      <c r="HJ96" s="200"/>
      <c r="HK96" s="200"/>
      <c r="HL96" s="200"/>
      <c r="HM96" s="200"/>
      <c r="HN96" s="200"/>
      <c r="HO96" s="200"/>
      <c r="HP96" s="200"/>
      <c r="HQ96" s="200"/>
      <c r="HR96" s="200"/>
      <c r="HS96" s="200"/>
      <c r="HT96" s="200"/>
      <c r="HU96" s="200"/>
      <c r="HV96" s="200"/>
      <c r="HW96" s="200"/>
      <c r="HX96" s="200"/>
      <c r="HY96" s="200"/>
      <c r="HZ96" s="200"/>
      <c r="IA96" s="200"/>
      <c r="IB96" s="200"/>
      <c r="IC96" s="200"/>
      <c r="ID96" s="200"/>
      <c r="IE96" s="200"/>
      <c r="IF96" s="200"/>
      <c r="IG96" s="200"/>
      <c r="IH96" s="200"/>
      <c r="II96" s="200"/>
      <c r="IJ96" s="200"/>
      <c r="IK96" s="200"/>
      <c r="IL96" s="200"/>
      <c r="IM96" s="200"/>
      <c r="IN96" s="200"/>
      <c r="IO96" s="200"/>
      <c r="IP96" s="200"/>
      <c r="IQ96" s="200"/>
      <c r="IR96" s="200"/>
      <c r="IS96" s="200"/>
      <c r="IT96" s="200"/>
      <c r="IU96" s="200"/>
      <c r="IV96" s="200"/>
    </row>
    <row r="97" spans="1:256" ht="12.75" customHeight="1">
      <c r="A97" s="126"/>
      <c r="B97" s="127"/>
      <c r="C97" s="127"/>
      <c r="D97" s="127"/>
      <c r="E97" s="74" t="s">
        <v>202</v>
      </c>
      <c r="F97" s="135">
        <v>0</v>
      </c>
      <c r="G97" s="135">
        <v>0</v>
      </c>
      <c r="H97" s="135">
        <v>0</v>
      </c>
      <c r="I97" s="135"/>
      <c r="J97" s="135"/>
      <c r="K97" s="135"/>
      <c r="L97" s="42">
        <f t="shared" si="13"/>
        <v>0</v>
      </c>
      <c r="M97" s="75">
        <v>0</v>
      </c>
      <c r="N97" s="75">
        <v>0</v>
      </c>
      <c r="O97" s="42">
        <f t="shared" si="9"/>
        <v>0</v>
      </c>
      <c r="P97" s="42">
        <f t="shared" si="10"/>
        <v>0</v>
      </c>
      <c r="Q97" s="42">
        <f t="shared" si="10"/>
        <v>0</v>
      </c>
      <c r="R97" s="42">
        <f t="shared" si="8"/>
        <v>0</v>
      </c>
      <c r="S97" s="75">
        <v>0</v>
      </c>
      <c r="T97" s="128">
        <f t="shared" si="11"/>
        <v>0</v>
      </c>
      <c r="U97" s="42">
        <f t="shared" si="12"/>
        <v>0</v>
      </c>
      <c r="V97" s="42">
        <f t="shared" si="14"/>
        <v>0</v>
      </c>
      <c r="W97" s="79">
        <f t="shared" si="15"/>
        <v>0</v>
      </c>
      <c r="X97" s="136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4"/>
      <c r="AO97" s="124"/>
      <c r="AP97" s="124"/>
      <c r="AQ97" s="124"/>
      <c r="AR97" s="124"/>
      <c r="AS97" s="124"/>
      <c r="AT97" s="124"/>
      <c r="AU97" s="124"/>
      <c r="AV97" s="124"/>
      <c r="AW97" s="124"/>
      <c r="AX97" s="124"/>
      <c r="AY97" s="124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24"/>
      <c r="BQ97" s="124"/>
      <c r="BR97" s="124"/>
      <c r="BS97" s="124"/>
      <c r="BT97" s="124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4"/>
      <c r="CL97" s="124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24"/>
      <c r="DJ97" s="124"/>
      <c r="DK97" s="124"/>
      <c r="DL97" s="124"/>
      <c r="DM97" s="124"/>
      <c r="DN97" s="124"/>
      <c r="DO97" s="124"/>
      <c r="DP97" s="124"/>
      <c r="DQ97" s="124"/>
      <c r="DR97" s="124"/>
      <c r="DS97" s="124"/>
      <c r="DT97" s="124"/>
      <c r="DU97" s="124"/>
      <c r="DV97" s="124"/>
      <c r="DW97" s="124"/>
      <c r="DX97" s="124"/>
      <c r="DY97" s="124"/>
      <c r="DZ97" s="124"/>
      <c r="EA97" s="124"/>
      <c r="EB97" s="124"/>
      <c r="EC97" s="124"/>
      <c r="ED97" s="124"/>
      <c r="EE97" s="124"/>
      <c r="EF97" s="124"/>
      <c r="EG97" s="124"/>
      <c r="EH97" s="124"/>
      <c r="EI97" s="124"/>
      <c r="EJ97" s="124"/>
      <c r="EK97" s="124"/>
      <c r="EL97" s="124"/>
      <c r="EM97" s="124"/>
      <c r="EN97" s="124"/>
      <c r="EO97" s="124"/>
      <c r="EP97" s="124"/>
      <c r="EQ97" s="124"/>
      <c r="ER97" s="124"/>
      <c r="ES97" s="124"/>
      <c r="ET97" s="124"/>
      <c r="EU97" s="124"/>
      <c r="EV97" s="124"/>
      <c r="EW97" s="124"/>
      <c r="EX97" s="124"/>
      <c r="EY97" s="124"/>
      <c r="EZ97" s="124"/>
      <c r="FA97" s="124"/>
      <c r="FB97" s="124"/>
      <c r="FC97" s="124"/>
      <c r="FD97" s="124"/>
      <c r="FE97" s="124"/>
      <c r="FF97" s="124"/>
      <c r="FG97" s="124"/>
      <c r="FH97" s="124"/>
      <c r="FI97" s="124"/>
      <c r="FJ97" s="124"/>
      <c r="FK97" s="124"/>
      <c r="FL97" s="124"/>
      <c r="FM97" s="124"/>
      <c r="FN97" s="124"/>
      <c r="FO97" s="124"/>
      <c r="FP97" s="124"/>
      <c r="FQ97" s="124"/>
      <c r="FR97" s="124"/>
      <c r="FS97" s="124"/>
      <c r="FT97" s="124"/>
      <c r="FU97" s="124"/>
      <c r="FV97" s="124"/>
      <c r="FW97" s="124"/>
      <c r="FX97" s="124"/>
      <c r="FY97" s="124"/>
      <c r="FZ97" s="124"/>
      <c r="GA97" s="124"/>
      <c r="GB97" s="124"/>
      <c r="GC97" s="124"/>
      <c r="GD97" s="124"/>
      <c r="GE97" s="124"/>
      <c r="GF97" s="124"/>
      <c r="GG97" s="124"/>
      <c r="GH97" s="124"/>
      <c r="GI97" s="124"/>
      <c r="GJ97" s="124"/>
      <c r="GK97" s="124"/>
      <c r="GL97" s="124"/>
      <c r="GM97" s="124"/>
      <c r="GN97" s="124"/>
      <c r="GO97" s="124"/>
      <c r="GP97" s="124"/>
      <c r="GQ97" s="124"/>
      <c r="GR97" s="124"/>
      <c r="GS97" s="124"/>
      <c r="GT97" s="124"/>
      <c r="GU97" s="124"/>
      <c r="GV97" s="124"/>
      <c r="GW97" s="124"/>
      <c r="GX97" s="124"/>
      <c r="GY97" s="124"/>
      <c r="GZ97" s="124"/>
      <c r="HA97" s="124"/>
      <c r="HB97" s="124"/>
      <c r="HC97" s="124"/>
      <c r="HD97" s="124"/>
      <c r="HE97" s="124"/>
      <c r="HF97" s="124"/>
      <c r="HG97" s="124"/>
      <c r="HH97" s="124"/>
      <c r="HI97" s="124"/>
      <c r="HJ97" s="124"/>
      <c r="HK97" s="124"/>
      <c r="HL97" s="124"/>
      <c r="HM97" s="124"/>
      <c r="HN97" s="124"/>
      <c r="HO97" s="124"/>
      <c r="HP97" s="124"/>
      <c r="HQ97" s="124"/>
      <c r="HR97" s="124"/>
      <c r="HS97" s="124"/>
      <c r="HT97" s="124"/>
      <c r="HU97" s="124"/>
      <c r="HV97" s="124"/>
      <c r="HW97" s="124"/>
      <c r="HX97" s="124"/>
      <c r="HY97" s="124"/>
      <c r="HZ97" s="124"/>
      <c r="IA97" s="124"/>
      <c r="IB97" s="124"/>
      <c r="IC97" s="124"/>
      <c r="ID97" s="124"/>
      <c r="IE97" s="124"/>
      <c r="IF97" s="124"/>
      <c r="IG97" s="124"/>
      <c r="IH97" s="124"/>
      <c r="II97" s="124"/>
      <c r="IJ97" s="124"/>
      <c r="IK97" s="124"/>
      <c r="IL97" s="124"/>
      <c r="IM97" s="124"/>
      <c r="IN97" s="124"/>
      <c r="IO97" s="124"/>
      <c r="IP97" s="124"/>
      <c r="IQ97" s="124"/>
      <c r="IR97" s="124"/>
      <c r="IS97" s="124"/>
      <c r="IT97" s="124"/>
      <c r="IU97" s="124"/>
      <c r="IV97" s="124"/>
    </row>
    <row r="98" spans="1:256" s="130" customFormat="1" ht="28.5" customHeight="1">
      <c r="A98" s="126" t="s">
        <v>311</v>
      </c>
      <c r="B98" s="127" t="s">
        <v>304</v>
      </c>
      <c r="C98" s="127" t="s">
        <v>224</v>
      </c>
      <c r="D98" s="127" t="s">
        <v>200</v>
      </c>
      <c r="E98" s="74" t="s">
        <v>312</v>
      </c>
      <c r="F98" s="135">
        <v>0</v>
      </c>
      <c r="G98" s="135">
        <v>0</v>
      </c>
      <c r="H98" s="135">
        <v>0</v>
      </c>
      <c r="I98" s="135">
        <f>J98+K98</f>
        <v>29043.5</v>
      </c>
      <c r="J98" s="135">
        <v>29043.5</v>
      </c>
      <c r="K98" s="135">
        <v>0</v>
      </c>
      <c r="L98" s="42">
        <f t="shared" si="13"/>
        <v>46469.6</v>
      </c>
      <c r="M98" s="75">
        <v>46469.6</v>
      </c>
      <c r="N98" s="75">
        <v>0</v>
      </c>
      <c r="O98" s="42">
        <f t="shared" si="9"/>
        <v>17426.1</v>
      </c>
      <c r="P98" s="42">
        <f t="shared" si="10"/>
        <v>17426.1</v>
      </c>
      <c r="Q98" s="42">
        <f t="shared" si="10"/>
        <v>0</v>
      </c>
      <c r="R98" s="42">
        <f t="shared" si="8"/>
        <v>52510.6</v>
      </c>
      <c r="S98" s="75">
        <v>52510.6</v>
      </c>
      <c r="T98" s="128">
        <f t="shared" si="11"/>
        <v>0</v>
      </c>
      <c r="U98" s="42">
        <f t="shared" si="12"/>
        <v>60387.2</v>
      </c>
      <c r="V98" s="42">
        <v>60387.2</v>
      </c>
      <c r="W98" s="79">
        <f t="shared" si="15"/>
        <v>0</v>
      </c>
      <c r="X98" s="136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4"/>
      <c r="BS98" s="124"/>
      <c r="BT98" s="124"/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4"/>
      <c r="CL98" s="124"/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4"/>
      <c r="DE98" s="124"/>
      <c r="DF98" s="124"/>
      <c r="DG98" s="124"/>
      <c r="DH98" s="124"/>
      <c r="DI98" s="124"/>
      <c r="DJ98" s="124"/>
      <c r="DK98" s="124"/>
      <c r="DL98" s="124"/>
      <c r="DM98" s="124"/>
      <c r="DN98" s="124"/>
      <c r="DO98" s="124"/>
      <c r="DP98" s="124"/>
      <c r="DQ98" s="124"/>
      <c r="DR98" s="124"/>
      <c r="DS98" s="124"/>
      <c r="DT98" s="124"/>
      <c r="DU98" s="124"/>
      <c r="DV98" s="124"/>
      <c r="DW98" s="124"/>
      <c r="DX98" s="124"/>
      <c r="DY98" s="124"/>
      <c r="DZ98" s="124"/>
      <c r="EA98" s="124"/>
      <c r="EB98" s="124"/>
      <c r="EC98" s="124"/>
      <c r="ED98" s="124"/>
      <c r="EE98" s="124"/>
      <c r="EF98" s="124"/>
      <c r="EG98" s="124"/>
      <c r="EH98" s="124"/>
      <c r="EI98" s="124"/>
      <c r="EJ98" s="124"/>
      <c r="EK98" s="124"/>
      <c r="EL98" s="124"/>
      <c r="EM98" s="124"/>
      <c r="EN98" s="124"/>
      <c r="EO98" s="124"/>
      <c r="EP98" s="124"/>
      <c r="EQ98" s="124"/>
      <c r="ER98" s="124"/>
      <c r="ES98" s="124"/>
      <c r="ET98" s="124"/>
      <c r="EU98" s="124"/>
      <c r="EV98" s="124"/>
      <c r="EW98" s="124"/>
      <c r="EX98" s="124"/>
      <c r="EY98" s="124"/>
      <c r="EZ98" s="124"/>
      <c r="FA98" s="124"/>
      <c r="FB98" s="124"/>
      <c r="FC98" s="124"/>
      <c r="FD98" s="124"/>
      <c r="FE98" s="124"/>
      <c r="FF98" s="124"/>
      <c r="FG98" s="124"/>
      <c r="FH98" s="124"/>
      <c r="FI98" s="124"/>
      <c r="FJ98" s="124"/>
      <c r="FK98" s="124"/>
      <c r="FL98" s="124"/>
      <c r="FM98" s="124"/>
      <c r="FN98" s="124"/>
      <c r="FO98" s="124"/>
      <c r="FP98" s="124"/>
      <c r="FQ98" s="124"/>
      <c r="FR98" s="124"/>
      <c r="FS98" s="124"/>
      <c r="FT98" s="124"/>
      <c r="FU98" s="124"/>
      <c r="FV98" s="124"/>
      <c r="FW98" s="124"/>
      <c r="FX98" s="124"/>
      <c r="FY98" s="124"/>
      <c r="FZ98" s="124"/>
      <c r="GA98" s="124"/>
      <c r="GB98" s="124"/>
      <c r="GC98" s="124"/>
      <c r="GD98" s="124"/>
      <c r="GE98" s="124"/>
      <c r="GF98" s="124"/>
      <c r="GG98" s="124"/>
      <c r="GH98" s="124"/>
      <c r="GI98" s="124"/>
      <c r="GJ98" s="124"/>
      <c r="GK98" s="124"/>
      <c r="GL98" s="124"/>
      <c r="GM98" s="124"/>
      <c r="GN98" s="124"/>
      <c r="GO98" s="124"/>
      <c r="GP98" s="124"/>
      <c r="GQ98" s="124"/>
      <c r="GR98" s="124"/>
      <c r="GS98" s="124"/>
      <c r="GT98" s="124"/>
      <c r="GU98" s="124"/>
      <c r="GV98" s="124"/>
      <c r="GW98" s="124"/>
      <c r="GX98" s="124"/>
      <c r="GY98" s="124"/>
      <c r="GZ98" s="124"/>
      <c r="HA98" s="124"/>
      <c r="HB98" s="124"/>
      <c r="HC98" s="124"/>
      <c r="HD98" s="124"/>
      <c r="HE98" s="124"/>
      <c r="HF98" s="124"/>
      <c r="HG98" s="124"/>
      <c r="HH98" s="124"/>
      <c r="HI98" s="124"/>
      <c r="HJ98" s="124"/>
      <c r="HK98" s="124"/>
      <c r="HL98" s="124"/>
      <c r="HM98" s="124"/>
      <c r="HN98" s="124"/>
      <c r="HO98" s="124"/>
      <c r="HP98" s="124"/>
      <c r="HQ98" s="124"/>
      <c r="HR98" s="124"/>
      <c r="HS98" s="124"/>
      <c r="HT98" s="124"/>
      <c r="HU98" s="124"/>
      <c r="HV98" s="124"/>
      <c r="HW98" s="124"/>
      <c r="HX98" s="124"/>
      <c r="HY98" s="124"/>
      <c r="HZ98" s="124"/>
      <c r="IA98" s="124"/>
      <c r="IB98" s="124"/>
      <c r="IC98" s="124"/>
      <c r="ID98" s="124"/>
      <c r="IE98" s="124"/>
      <c r="IF98" s="124"/>
      <c r="IG98" s="124"/>
      <c r="IH98" s="124"/>
      <c r="II98" s="124"/>
      <c r="IJ98" s="124"/>
      <c r="IK98" s="124"/>
      <c r="IL98" s="124"/>
      <c r="IM98" s="124"/>
      <c r="IN98" s="124"/>
      <c r="IO98" s="124"/>
      <c r="IP98" s="124"/>
      <c r="IQ98" s="124"/>
      <c r="IR98" s="124"/>
      <c r="IS98" s="124"/>
      <c r="IT98" s="124"/>
      <c r="IU98" s="124"/>
      <c r="IV98" s="124"/>
    </row>
    <row r="99" spans="1:256" ht="12.75" customHeight="1">
      <c r="A99" s="126" t="s">
        <v>313</v>
      </c>
      <c r="B99" s="127" t="s">
        <v>304</v>
      </c>
      <c r="C99" s="127" t="s">
        <v>224</v>
      </c>
      <c r="D99" s="127" t="s">
        <v>224</v>
      </c>
      <c r="E99" s="74" t="s">
        <v>314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42">
        <f t="shared" si="13"/>
        <v>0</v>
      </c>
      <c r="M99" s="75">
        <v>0</v>
      </c>
      <c r="N99" s="75">
        <v>0</v>
      </c>
      <c r="O99" s="42">
        <f t="shared" si="9"/>
        <v>0</v>
      </c>
      <c r="P99" s="42">
        <f t="shared" si="10"/>
        <v>0</v>
      </c>
      <c r="Q99" s="42">
        <f t="shared" si="10"/>
        <v>0</v>
      </c>
      <c r="R99" s="42">
        <f t="shared" si="8"/>
        <v>0</v>
      </c>
      <c r="S99" s="75">
        <v>0</v>
      </c>
      <c r="T99" s="128">
        <f t="shared" si="11"/>
        <v>0</v>
      </c>
      <c r="U99" s="42">
        <f t="shared" si="12"/>
        <v>0</v>
      </c>
      <c r="V99" s="42">
        <f t="shared" si="14"/>
        <v>0</v>
      </c>
      <c r="W99" s="79">
        <f t="shared" si="15"/>
        <v>0</v>
      </c>
      <c r="X99" s="136"/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4"/>
      <c r="AV99" s="124"/>
      <c r="AW99" s="124"/>
      <c r="AX99" s="124"/>
      <c r="AY99" s="124"/>
      <c r="AZ99" s="124"/>
      <c r="BA99" s="124"/>
      <c r="BB99" s="124"/>
      <c r="BC99" s="124"/>
      <c r="BD99" s="124"/>
      <c r="BE99" s="124"/>
      <c r="BF99" s="124"/>
      <c r="BG99" s="124"/>
      <c r="BH99" s="124"/>
      <c r="BI99" s="124"/>
      <c r="BJ99" s="124"/>
      <c r="BK99" s="124"/>
      <c r="BL99" s="124"/>
      <c r="BM99" s="124"/>
      <c r="BN99" s="124"/>
      <c r="BO99" s="124"/>
      <c r="BP99" s="124"/>
      <c r="BQ99" s="124"/>
      <c r="BR99" s="124"/>
      <c r="BS99" s="124"/>
      <c r="BT99" s="124"/>
      <c r="BU99" s="124"/>
      <c r="BV99" s="124"/>
      <c r="BW99" s="124"/>
      <c r="BX99" s="124"/>
      <c r="BY99" s="124"/>
      <c r="BZ99" s="124"/>
      <c r="CA99" s="124"/>
      <c r="CB99" s="124"/>
      <c r="CC99" s="124"/>
      <c r="CD99" s="124"/>
      <c r="CE99" s="124"/>
      <c r="CF99" s="124"/>
      <c r="CG99" s="124"/>
      <c r="CH99" s="124"/>
      <c r="CI99" s="124"/>
      <c r="CJ99" s="124"/>
      <c r="CK99" s="124"/>
      <c r="CL99" s="124"/>
      <c r="CM99" s="124"/>
      <c r="CN99" s="124"/>
      <c r="CO99" s="124"/>
      <c r="CP99" s="124"/>
      <c r="CQ99" s="124"/>
      <c r="CR99" s="124"/>
      <c r="CS99" s="124"/>
      <c r="CT99" s="124"/>
      <c r="CU99" s="124"/>
      <c r="CV99" s="124"/>
      <c r="CW99" s="124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24"/>
      <c r="DJ99" s="124"/>
      <c r="DK99" s="124"/>
      <c r="DL99" s="124"/>
      <c r="DM99" s="124"/>
      <c r="DN99" s="124"/>
      <c r="DO99" s="124"/>
      <c r="DP99" s="124"/>
      <c r="DQ99" s="124"/>
      <c r="DR99" s="124"/>
      <c r="DS99" s="124"/>
      <c r="DT99" s="124"/>
      <c r="DU99" s="124"/>
      <c r="DV99" s="124"/>
      <c r="DW99" s="124"/>
      <c r="DX99" s="124"/>
      <c r="DY99" s="124"/>
      <c r="DZ99" s="124"/>
      <c r="EA99" s="124"/>
      <c r="EB99" s="124"/>
      <c r="EC99" s="124"/>
      <c r="ED99" s="124"/>
      <c r="EE99" s="124"/>
      <c r="EF99" s="124"/>
      <c r="EG99" s="124"/>
      <c r="EH99" s="124"/>
      <c r="EI99" s="124"/>
      <c r="EJ99" s="124"/>
      <c r="EK99" s="124"/>
      <c r="EL99" s="124"/>
      <c r="EM99" s="124"/>
      <c r="EN99" s="124"/>
      <c r="EO99" s="124"/>
      <c r="EP99" s="124"/>
      <c r="EQ99" s="124"/>
      <c r="ER99" s="124"/>
      <c r="ES99" s="124"/>
      <c r="ET99" s="124"/>
      <c r="EU99" s="124"/>
      <c r="EV99" s="124"/>
      <c r="EW99" s="124"/>
      <c r="EX99" s="124"/>
      <c r="EY99" s="124"/>
      <c r="EZ99" s="124"/>
      <c r="FA99" s="124"/>
      <c r="FB99" s="124"/>
      <c r="FC99" s="124"/>
      <c r="FD99" s="124"/>
      <c r="FE99" s="124"/>
      <c r="FF99" s="124"/>
      <c r="FG99" s="124"/>
      <c r="FH99" s="124"/>
      <c r="FI99" s="124"/>
      <c r="FJ99" s="124"/>
      <c r="FK99" s="124"/>
      <c r="FL99" s="124"/>
      <c r="FM99" s="124"/>
      <c r="FN99" s="124"/>
      <c r="FO99" s="124"/>
      <c r="FP99" s="124"/>
      <c r="FQ99" s="124"/>
      <c r="FR99" s="124"/>
      <c r="FS99" s="124"/>
      <c r="FT99" s="124"/>
      <c r="FU99" s="124"/>
      <c r="FV99" s="124"/>
      <c r="FW99" s="124"/>
      <c r="FX99" s="124"/>
      <c r="FY99" s="124"/>
      <c r="FZ99" s="124"/>
      <c r="GA99" s="124"/>
      <c r="GB99" s="124"/>
      <c r="GC99" s="124"/>
      <c r="GD99" s="124"/>
      <c r="GE99" s="124"/>
      <c r="GF99" s="124"/>
      <c r="GG99" s="124"/>
      <c r="GH99" s="124"/>
      <c r="GI99" s="124"/>
      <c r="GJ99" s="124"/>
      <c r="GK99" s="124"/>
      <c r="GL99" s="124"/>
      <c r="GM99" s="124"/>
      <c r="GN99" s="124"/>
      <c r="GO99" s="124"/>
      <c r="GP99" s="124"/>
      <c r="GQ99" s="124"/>
      <c r="GR99" s="124"/>
      <c r="GS99" s="124"/>
      <c r="GT99" s="124"/>
      <c r="GU99" s="124"/>
      <c r="GV99" s="124"/>
      <c r="GW99" s="124"/>
      <c r="GX99" s="124"/>
      <c r="GY99" s="124"/>
      <c r="GZ99" s="124"/>
      <c r="HA99" s="124"/>
      <c r="HB99" s="124"/>
      <c r="HC99" s="124"/>
      <c r="HD99" s="124"/>
      <c r="HE99" s="124"/>
      <c r="HF99" s="124"/>
      <c r="HG99" s="124"/>
      <c r="HH99" s="124"/>
      <c r="HI99" s="124"/>
      <c r="HJ99" s="124"/>
      <c r="HK99" s="124"/>
      <c r="HL99" s="124"/>
      <c r="HM99" s="124"/>
      <c r="HN99" s="124"/>
      <c r="HO99" s="124"/>
      <c r="HP99" s="124"/>
      <c r="HQ99" s="124"/>
      <c r="HR99" s="124"/>
      <c r="HS99" s="124"/>
      <c r="HT99" s="124"/>
      <c r="HU99" s="124"/>
      <c r="HV99" s="124"/>
      <c r="HW99" s="124"/>
      <c r="HX99" s="124"/>
      <c r="HY99" s="124"/>
      <c r="HZ99" s="124"/>
      <c r="IA99" s="124"/>
      <c r="IB99" s="124"/>
      <c r="IC99" s="124"/>
      <c r="ID99" s="124"/>
      <c r="IE99" s="124"/>
      <c r="IF99" s="124"/>
      <c r="IG99" s="124"/>
      <c r="IH99" s="124"/>
      <c r="II99" s="124"/>
      <c r="IJ99" s="124"/>
      <c r="IK99" s="124"/>
      <c r="IL99" s="124"/>
      <c r="IM99" s="124"/>
      <c r="IN99" s="124"/>
      <c r="IO99" s="124"/>
      <c r="IP99" s="124"/>
      <c r="IQ99" s="124"/>
      <c r="IR99" s="124"/>
      <c r="IS99" s="124"/>
      <c r="IT99" s="124"/>
      <c r="IU99" s="124"/>
      <c r="IV99" s="124"/>
    </row>
    <row r="100" spans="1:256" ht="12.75" customHeight="1">
      <c r="A100" s="126" t="s">
        <v>315</v>
      </c>
      <c r="B100" s="127" t="s">
        <v>304</v>
      </c>
      <c r="C100" s="127" t="s">
        <v>224</v>
      </c>
      <c r="D100" s="127" t="s">
        <v>206</v>
      </c>
      <c r="E100" s="74" t="s">
        <v>316</v>
      </c>
      <c r="F100" s="135">
        <v>33765.1</v>
      </c>
      <c r="G100" s="135">
        <v>13951.9</v>
      </c>
      <c r="H100" s="135">
        <v>19813.2</v>
      </c>
      <c r="I100" s="135">
        <v>0</v>
      </c>
      <c r="J100" s="135">
        <v>0</v>
      </c>
      <c r="K100" s="135"/>
      <c r="L100" s="42">
        <f t="shared" si="13"/>
        <v>0</v>
      </c>
      <c r="M100" s="75">
        <v>0</v>
      </c>
      <c r="N100" s="75">
        <v>0</v>
      </c>
      <c r="O100" s="42">
        <f t="shared" si="9"/>
        <v>0</v>
      </c>
      <c r="P100" s="42">
        <f t="shared" si="10"/>
        <v>0</v>
      </c>
      <c r="Q100" s="42">
        <f t="shared" si="10"/>
        <v>0</v>
      </c>
      <c r="R100" s="42">
        <f t="shared" si="8"/>
        <v>0</v>
      </c>
      <c r="S100" s="75">
        <v>0</v>
      </c>
      <c r="T100" s="128">
        <f t="shared" si="11"/>
        <v>0</v>
      </c>
      <c r="U100" s="42">
        <f t="shared" si="12"/>
        <v>0</v>
      </c>
      <c r="V100" s="42">
        <f t="shared" si="14"/>
        <v>0</v>
      </c>
      <c r="W100" s="79">
        <f t="shared" si="15"/>
        <v>0</v>
      </c>
      <c r="X100" s="136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4"/>
      <c r="AR100" s="124"/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4"/>
      <c r="BT100" s="124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4"/>
      <c r="CL100" s="124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24"/>
      <c r="DJ100" s="124"/>
      <c r="DK100" s="124"/>
      <c r="DL100" s="124"/>
      <c r="DM100" s="124"/>
      <c r="DN100" s="124"/>
      <c r="DO100" s="124"/>
      <c r="DP100" s="124"/>
      <c r="DQ100" s="124"/>
      <c r="DR100" s="124"/>
      <c r="DS100" s="124"/>
      <c r="DT100" s="124"/>
      <c r="DU100" s="124"/>
      <c r="DV100" s="124"/>
      <c r="DW100" s="124"/>
      <c r="DX100" s="124"/>
      <c r="DY100" s="124"/>
      <c r="DZ100" s="124"/>
      <c r="EA100" s="124"/>
      <c r="EB100" s="124"/>
      <c r="EC100" s="124"/>
      <c r="ED100" s="124"/>
      <c r="EE100" s="124"/>
      <c r="EF100" s="124"/>
      <c r="EG100" s="124"/>
      <c r="EH100" s="124"/>
      <c r="EI100" s="124"/>
      <c r="EJ100" s="124"/>
      <c r="EK100" s="124"/>
      <c r="EL100" s="124"/>
      <c r="EM100" s="124"/>
      <c r="EN100" s="124"/>
      <c r="EO100" s="124"/>
      <c r="EP100" s="124"/>
      <c r="EQ100" s="124"/>
      <c r="ER100" s="124"/>
      <c r="ES100" s="124"/>
      <c r="ET100" s="124"/>
      <c r="EU100" s="124"/>
      <c r="EV100" s="124"/>
      <c r="EW100" s="124"/>
      <c r="EX100" s="124"/>
      <c r="EY100" s="124"/>
      <c r="EZ100" s="124"/>
      <c r="FA100" s="124"/>
      <c r="FB100" s="124"/>
      <c r="FC100" s="124"/>
      <c r="FD100" s="124"/>
      <c r="FE100" s="124"/>
      <c r="FF100" s="124"/>
      <c r="FG100" s="124"/>
      <c r="FH100" s="124"/>
      <c r="FI100" s="124"/>
      <c r="FJ100" s="124"/>
      <c r="FK100" s="124"/>
      <c r="FL100" s="124"/>
      <c r="FM100" s="124"/>
      <c r="FN100" s="124"/>
      <c r="FO100" s="124"/>
      <c r="FP100" s="124"/>
      <c r="FQ100" s="124"/>
      <c r="FR100" s="124"/>
      <c r="FS100" s="124"/>
      <c r="FT100" s="124"/>
      <c r="FU100" s="124"/>
      <c r="FV100" s="124"/>
      <c r="FW100" s="124"/>
      <c r="FX100" s="124"/>
      <c r="FY100" s="124"/>
      <c r="FZ100" s="124"/>
      <c r="GA100" s="124"/>
      <c r="GB100" s="124"/>
      <c r="GC100" s="124"/>
      <c r="GD100" s="124"/>
      <c r="GE100" s="124"/>
      <c r="GF100" s="124"/>
      <c r="GG100" s="124"/>
      <c r="GH100" s="124"/>
      <c r="GI100" s="124"/>
      <c r="GJ100" s="124"/>
      <c r="GK100" s="124"/>
      <c r="GL100" s="124"/>
      <c r="GM100" s="124"/>
      <c r="GN100" s="124"/>
      <c r="GO100" s="124"/>
      <c r="GP100" s="124"/>
      <c r="GQ100" s="124"/>
      <c r="GR100" s="124"/>
      <c r="GS100" s="124"/>
      <c r="GT100" s="124"/>
      <c r="GU100" s="124"/>
      <c r="GV100" s="124"/>
      <c r="GW100" s="124"/>
      <c r="GX100" s="124"/>
      <c r="GY100" s="124"/>
      <c r="GZ100" s="124"/>
      <c r="HA100" s="124"/>
      <c r="HB100" s="124"/>
      <c r="HC100" s="124"/>
      <c r="HD100" s="124"/>
      <c r="HE100" s="124"/>
      <c r="HF100" s="124"/>
      <c r="HG100" s="124"/>
      <c r="HH100" s="124"/>
      <c r="HI100" s="124"/>
      <c r="HJ100" s="124"/>
      <c r="HK100" s="124"/>
      <c r="HL100" s="124"/>
      <c r="HM100" s="124"/>
      <c r="HN100" s="124"/>
      <c r="HO100" s="124"/>
      <c r="HP100" s="124"/>
      <c r="HQ100" s="124"/>
      <c r="HR100" s="124"/>
      <c r="HS100" s="124"/>
      <c r="HT100" s="124"/>
      <c r="HU100" s="124"/>
      <c r="HV100" s="124"/>
      <c r="HW100" s="124"/>
      <c r="HX100" s="124"/>
      <c r="HY100" s="124"/>
      <c r="HZ100" s="124"/>
      <c r="IA100" s="124"/>
      <c r="IB100" s="124"/>
      <c r="IC100" s="124"/>
      <c r="ID100" s="124"/>
      <c r="IE100" s="124"/>
      <c r="IF100" s="124"/>
      <c r="IG100" s="124"/>
      <c r="IH100" s="124"/>
      <c r="II100" s="124"/>
      <c r="IJ100" s="124"/>
      <c r="IK100" s="124"/>
      <c r="IL100" s="124"/>
      <c r="IM100" s="124"/>
      <c r="IN100" s="124"/>
      <c r="IO100" s="124"/>
      <c r="IP100" s="124"/>
      <c r="IQ100" s="124"/>
      <c r="IR100" s="124"/>
      <c r="IS100" s="124"/>
      <c r="IT100" s="124"/>
      <c r="IU100" s="124"/>
      <c r="IV100" s="124"/>
    </row>
    <row r="101" spans="1:256" ht="12.75" customHeight="1">
      <c r="A101" s="126" t="s">
        <v>317</v>
      </c>
      <c r="B101" s="127" t="s">
        <v>304</v>
      </c>
      <c r="C101" s="127" t="s">
        <v>224</v>
      </c>
      <c r="D101" s="127" t="s">
        <v>240</v>
      </c>
      <c r="E101" s="74" t="s">
        <v>722</v>
      </c>
      <c r="F101" s="135">
        <v>327675.8</v>
      </c>
      <c r="G101" s="135">
        <v>175229.8</v>
      </c>
      <c r="H101" s="135" t="s">
        <v>723</v>
      </c>
      <c r="I101" s="135">
        <f>J101+K101</f>
        <v>128928</v>
      </c>
      <c r="J101" s="135">
        <v>57000</v>
      </c>
      <c r="K101" s="135">
        <v>71928</v>
      </c>
      <c r="L101" s="42">
        <f t="shared" si="13"/>
        <v>194156.4</v>
      </c>
      <c r="M101" s="75">
        <v>90060</v>
      </c>
      <c r="N101" s="75">
        <v>104096.4</v>
      </c>
      <c r="O101" s="42">
        <f t="shared" si="9"/>
        <v>65228.399999999994</v>
      </c>
      <c r="P101" s="42">
        <f t="shared" si="10"/>
        <v>33060</v>
      </c>
      <c r="Q101" s="42">
        <f t="shared" si="10"/>
        <v>32168.399999999994</v>
      </c>
      <c r="R101" s="42">
        <f t="shared" si="8"/>
        <v>226683.47999999998</v>
      </c>
      <c r="S101" s="75">
        <v>101767.8</v>
      </c>
      <c r="T101" s="128">
        <f t="shared" si="11"/>
        <v>124915.68</v>
      </c>
      <c r="U101" s="42">
        <f t="shared" si="12"/>
        <v>266931.78599999996</v>
      </c>
      <c r="V101" s="42">
        <f t="shared" si="14"/>
        <v>117032.97</v>
      </c>
      <c r="W101" s="79">
        <f t="shared" si="15"/>
        <v>149898.816</v>
      </c>
      <c r="X101" s="136"/>
      <c r="Y101" s="124"/>
      <c r="Z101" s="124"/>
      <c r="AA101" s="124"/>
      <c r="AB101" s="124"/>
      <c r="AC101" s="124"/>
      <c r="AD101" s="124"/>
      <c r="AE101" s="124"/>
      <c r="AF101" s="124"/>
      <c r="AG101" s="124"/>
      <c r="AH101" s="124"/>
      <c r="AI101" s="124"/>
      <c r="AJ101" s="124"/>
      <c r="AK101" s="124"/>
      <c r="AL101" s="124"/>
      <c r="AM101" s="124"/>
      <c r="AN101" s="124"/>
      <c r="AO101" s="124"/>
      <c r="AP101" s="124"/>
      <c r="AQ101" s="124"/>
      <c r="AR101" s="124"/>
      <c r="AS101" s="124"/>
      <c r="AT101" s="124"/>
      <c r="AU101" s="124"/>
      <c r="AV101" s="124"/>
      <c r="AW101" s="124"/>
      <c r="AX101" s="124"/>
      <c r="AY101" s="124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/>
      <c r="BS101" s="124"/>
      <c r="BT101" s="124"/>
      <c r="BU101" s="124"/>
      <c r="BV101" s="124"/>
      <c r="BW101" s="124"/>
      <c r="BX101" s="124"/>
      <c r="BY101" s="124"/>
      <c r="BZ101" s="124"/>
      <c r="CA101" s="124"/>
      <c r="CB101" s="124"/>
      <c r="CC101" s="124"/>
      <c r="CD101" s="124"/>
      <c r="CE101" s="124"/>
      <c r="CF101" s="124"/>
      <c r="CG101" s="124"/>
      <c r="CH101" s="124"/>
      <c r="CI101" s="124"/>
      <c r="CJ101" s="124"/>
      <c r="CK101" s="124"/>
      <c r="CL101" s="124"/>
      <c r="CM101" s="124"/>
      <c r="CN101" s="124"/>
      <c r="CO101" s="124"/>
      <c r="CP101" s="124"/>
      <c r="CQ101" s="124"/>
      <c r="CR101" s="124"/>
      <c r="CS101" s="124"/>
      <c r="CT101" s="124"/>
      <c r="CU101" s="124"/>
      <c r="CV101" s="124"/>
      <c r="CW101" s="124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24"/>
      <c r="DJ101" s="124"/>
      <c r="DK101" s="124"/>
      <c r="DL101" s="124"/>
      <c r="DM101" s="124"/>
      <c r="DN101" s="124"/>
      <c r="DO101" s="124"/>
      <c r="DP101" s="124"/>
      <c r="DQ101" s="124"/>
      <c r="DR101" s="124"/>
      <c r="DS101" s="124"/>
      <c r="DT101" s="124"/>
      <c r="DU101" s="124"/>
      <c r="DV101" s="124"/>
      <c r="DW101" s="124"/>
      <c r="DX101" s="124"/>
      <c r="DY101" s="124"/>
      <c r="DZ101" s="124"/>
      <c r="EA101" s="124"/>
      <c r="EB101" s="124"/>
      <c r="EC101" s="124"/>
      <c r="ED101" s="124"/>
      <c r="EE101" s="124"/>
      <c r="EF101" s="124"/>
      <c r="EG101" s="124"/>
      <c r="EH101" s="124"/>
      <c r="EI101" s="124"/>
      <c r="EJ101" s="124"/>
      <c r="EK101" s="124"/>
      <c r="EL101" s="124"/>
      <c r="EM101" s="124"/>
      <c r="EN101" s="124"/>
      <c r="EO101" s="124"/>
      <c r="EP101" s="124"/>
      <c r="EQ101" s="124"/>
      <c r="ER101" s="124"/>
      <c r="ES101" s="124"/>
      <c r="ET101" s="124"/>
      <c r="EU101" s="124"/>
      <c r="EV101" s="124"/>
      <c r="EW101" s="124"/>
      <c r="EX101" s="124"/>
      <c r="EY101" s="124"/>
      <c r="EZ101" s="124"/>
      <c r="FA101" s="124"/>
      <c r="FB101" s="124"/>
      <c r="FC101" s="124"/>
      <c r="FD101" s="124"/>
      <c r="FE101" s="124"/>
      <c r="FF101" s="124"/>
      <c r="FG101" s="124"/>
      <c r="FH101" s="124"/>
      <c r="FI101" s="124"/>
      <c r="FJ101" s="124"/>
      <c r="FK101" s="124"/>
      <c r="FL101" s="124"/>
      <c r="FM101" s="124"/>
      <c r="FN101" s="124"/>
      <c r="FO101" s="124"/>
      <c r="FP101" s="124"/>
      <c r="FQ101" s="124"/>
      <c r="FR101" s="124"/>
      <c r="FS101" s="124"/>
      <c r="FT101" s="124"/>
      <c r="FU101" s="124"/>
      <c r="FV101" s="124"/>
      <c r="FW101" s="124"/>
      <c r="FX101" s="124"/>
      <c r="FY101" s="124"/>
      <c r="FZ101" s="124"/>
      <c r="GA101" s="124"/>
      <c r="GB101" s="124"/>
      <c r="GC101" s="124"/>
      <c r="GD101" s="124"/>
      <c r="GE101" s="124"/>
      <c r="GF101" s="124"/>
      <c r="GG101" s="124"/>
      <c r="GH101" s="124"/>
      <c r="GI101" s="124"/>
      <c r="GJ101" s="124"/>
      <c r="GK101" s="124"/>
      <c r="GL101" s="124"/>
      <c r="GM101" s="124"/>
      <c r="GN101" s="124"/>
      <c r="GO101" s="124"/>
      <c r="GP101" s="124"/>
      <c r="GQ101" s="124"/>
      <c r="GR101" s="124"/>
      <c r="GS101" s="124"/>
      <c r="GT101" s="124"/>
      <c r="GU101" s="124"/>
      <c r="GV101" s="124"/>
      <c r="GW101" s="124"/>
      <c r="GX101" s="124"/>
      <c r="GY101" s="124"/>
      <c r="GZ101" s="124"/>
      <c r="HA101" s="124"/>
      <c r="HB101" s="124"/>
      <c r="HC101" s="124"/>
      <c r="HD101" s="124"/>
      <c r="HE101" s="124"/>
      <c r="HF101" s="124"/>
      <c r="HG101" s="124"/>
      <c r="HH101" s="124"/>
      <c r="HI101" s="124"/>
      <c r="HJ101" s="124"/>
      <c r="HK101" s="124"/>
      <c r="HL101" s="124"/>
      <c r="HM101" s="124"/>
      <c r="HN101" s="124"/>
      <c r="HO101" s="124"/>
      <c r="HP101" s="124"/>
      <c r="HQ101" s="124"/>
      <c r="HR101" s="124"/>
      <c r="HS101" s="124"/>
      <c r="HT101" s="124"/>
      <c r="HU101" s="124"/>
      <c r="HV101" s="124"/>
      <c r="HW101" s="124"/>
      <c r="HX101" s="124"/>
      <c r="HY101" s="124"/>
      <c r="HZ101" s="124"/>
      <c r="IA101" s="124"/>
      <c r="IB101" s="124"/>
      <c r="IC101" s="124"/>
      <c r="ID101" s="124"/>
      <c r="IE101" s="124"/>
      <c r="IF101" s="124"/>
      <c r="IG101" s="124"/>
      <c r="IH101" s="124"/>
      <c r="II101" s="124"/>
      <c r="IJ101" s="124"/>
      <c r="IK101" s="124"/>
      <c r="IL101" s="124"/>
      <c r="IM101" s="124"/>
      <c r="IN101" s="124"/>
      <c r="IO101" s="124"/>
      <c r="IP101" s="124"/>
      <c r="IQ101" s="124"/>
      <c r="IR101" s="124"/>
      <c r="IS101" s="124"/>
      <c r="IT101" s="124"/>
      <c r="IU101" s="124"/>
      <c r="IV101" s="124"/>
    </row>
    <row r="102" spans="1:256" ht="12.75" customHeight="1">
      <c r="A102" s="126" t="s">
        <v>319</v>
      </c>
      <c r="B102" s="127" t="s">
        <v>304</v>
      </c>
      <c r="C102" s="127" t="s">
        <v>224</v>
      </c>
      <c r="D102" s="127" t="s">
        <v>213</v>
      </c>
      <c r="E102" s="74" t="s">
        <v>320</v>
      </c>
      <c r="F102" s="135">
        <v>0</v>
      </c>
      <c r="G102" s="135">
        <v>0</v>
      </c>
      <c r="H102" s="135">
        <v>0</v>
      </c>
      <c r="I102" s="135">
        <v>0</v>
      </c>
      <c r="J102" s="135">
        <v>0</v>
      </c>
      <c r="K102" s="135">
        <v>0</v>
      </c>
      <c r="L102" s="42">
        <f t="shared" si="13"/>
        <v>0</v>
      </c>
      <c r="M102" s="75">
        <v>0</v>
      </c>
      <c r="N102" s="75">
        <v>0</v>
      </c>
      <c r="O102" s="42">
        <f t="shared" si="9"/>
        <v>0</v>
      </c>
      <c r="P102" s="42">
        <f t="shared" si="10"/>
        <v>0</v>
      </c>
      <c r="Q102" s="42">
        <f t="shared" si="10"/>
        <v>0</v>
      </c>
      <c r="R102" s="42">
        <f t="shared" si="8"/>
        <v>0</v>
      </c>
      <c r="S102" s="75">
        <v>0</v>
      </c>
      <c r="T102" s="128">
        <f t="shared" si="11"/>
        <v>0</v>
      </c>
      <c r="U102" s="42">
        <f t="shared" si="12"/>
        <v>0</v>
      </c>
      <c r="V102" s="42">
        <f t="shared" si="14"/>
        <v>0</v>
      </c>
      <c r="W102" s="79">
        <f t="shared" si="15"/>
        <v>0</v>
      </c>
      <c r="X102" s="136"/>
      <c r="Y102" s="124"/>
      <c r="Z102" s="124"/>
      <c r="AA102" s="124"/>
      <c r="AB102" s="124"/>
      <c r="AC102" s="124"/>
      <c r="AD102" s="124"/>
      <c r="AE102" s="124"/>
      <c r="AF102" s="124"/>
      <c r="AG102" s="124"/>
      <c r="AH102" s="124"/>
      <c r="AI102" s="124"/>
      <c r="AJ102" s="124"/>
      <c r="AK102" s="124"/>
      <c r="AL102" s="124"/>
      <c r="AM102" s="124"/>
      <c r="AN102" s="124"/>
      <c r="AO102" s="124"/>
      <c r="AP102" s="124"/>
      <c r="AQ102" s="124"/>
      <c r="AR102" s="124"/>
      <c r="AS102" s="124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4"/>
      <c r="BT102" s="124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4"/>
      <c r="CL102" s="124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4"/>
      <c r="DE102" s="124"/>
      <c r="DF102" s="124"/>
      <c r="DG102" s="124"/>
      <c r="DH102" s="124"/>
      <c r="DI102" s="124"/>
      <c r="DJ102" s="124"/>
      <c r="DK102" s="124"/>
      <c r="DL102" s="124"/>
      <c r="DM102" s="124"/>
      <c r="DN102" s="124"/>
      <c r="DO102" s="124"/>
      <c r="DP102" s="124"/>
      <c r="DQ102" s="124"/>
      <c r="DR102" s="124"/>
      <c r="DS102" s="124"/>
      <c r="DT102" s="124"/>
      <c r="DU102" s="124"/>
      <c r="DV102" s="124"/>
      <c r="DW102" s="124"/>
      <c r="DX102" s="124"/>
      <c r="DY102" s="124"/>
      <c r="DZ102" s="124"/>
      <c r="EA102" s="124"/>
      <c r="EB102" s="124"/>
      <c r="EC102" s="124"/>
      <c r="ED102" s="124"/>
      <c r="EE102" s="124"/>
      <c r="EF102" s="124"/>
      <c r="EG102" s="124"/>
      <c r="EH102" s="124"/>
      <c r="EI102" s="124"/>
      <c r="EJ102" s="124"/>
      <c r="EK102" s="124"/>
      <c r="EL102" s="124"/>
      <c r="EM102" s="124"/>
      <c r="EN102" s="124"/>
      <c r="EO102" s="124"/>
      <c r="EP102" s="124"/>
      <c r="EQ102" s="124"/>
      <c r="ER102" s="124"/>
      <c r="ES102" s="124"/>
      <c r="ET102" s="124"/>
      <c r="EU102" s="124"/>
      <c r="EV102" s="124"/>
      <c r="EW102" s="124"/>
      <c r="EX102" s="124"/>
      <c r="EY102" s="124"/>
      <c r="EZ102" s="124"/>
      <c r="FA102" s="124"/>
      <c r="FB102" s="124"/>
      <c r="FC102" s="124"/>
      <c r="FD102" s="124"/>
      <c r="FE102" s="124"/>
      <c r="FF102" s="124"/>
      <c r="FG102" s="124"/>
      <c r="FH102" s="124"/>
      <c r="FI102" s="124"/>
      <c r="FJ102" s="124"/>
      <c r="FK102" s="124"/>
      <c r="FL102" s="124"/>
      <c r="FM102" s="124"/>
      <c r="FN102" s="124"/>
      <c r="FO102" s="124"/>
      <c r="FP102" s="124"/>
      <c r="FQ102" s="124"/>
      <c r="FR102" s="124"/>
      <c r="FS102" s="124"/>
      <c r="FT102" s="124"/>
      <c r="FU102" s="124"/>
      <c r="FV102" s="124"/>
      <c r="FW102" s="124"/>
      <c r="FX102" s="124"/>
      <c r="FY102" s="124"/>
      <c r="FZ102" s="124"/>
      <c r="GA102" s="124"/>
      <c r="GB102" s="124"/>
      <c r="GC102" s="124"/>
      <c r="GD102" s="124"/>
      <c r="GE102" s="124"/>
      <c r="GF102" s="124"/>
      <c r="GG102" s="124"/>
      <c r="GH102" s="124"/>
      <c r="GI102" s="124"/>
      <c r="GJ102" s="124"/>
      <c r="GK102" s="124"/>
      <c r="GL102" s="124"/>
      <c r="GM102" s="124"/>
      <c r="GN102" s="124"/>
      <c r="GO102" s="124"/>
      <c r="GP102" s="124"/>
      <c r="GQ102" s="124"/>
      <c r="GR102" s="124"/>
      <c r="GS102" s="124"/>
      <c r="GT102" s="124"/>
      <c r="GU102" s="124"/>
      <c r="GV102" s="124"/>
      <c r="GW102" s="124"/>
      <c r="GX102" s="124"/>
      <c r="GY102" s="124"/>
      <c r="GZ102" s="124"/>
      <c r="HA102" s="124"/>
      <c r="HB102" s="124"/>
      <c r="HC102" s="124"/>
      <c r="HD102" s="124"/>
      <c r="HE102" s="124"/>
      <c r="HF102" s="124"/>
      <c r="HG102" s="124"/>
      <c r="HH102" s="124"/>
      <c r="HI102" s="124"/>
      <c r="HJ102" s="124"/>
      <c r="HK102" s="124"/>
      <c r="HL102" s="124"/>
      <c r="HM102" s="124"/>
      <c r="HN102" s="124"/>
      <c r="HO102" s="124"/>
      <c r="HP102" s="124"/>
      <c r="HQ102" s="124"/>
      <c r="HR102" s="124"/>
      <c r="HS102" s="124"/>
      <c r="HT102" s="124"/>
      <c r="HU102" s="124"/>
      <c r="HV102" s="124"/>
      <c r="HW102" s="124"/>
      <c r="HX102" s="124"/>
      <c r="HY102" s="124"/>
      <c r="HZ102" s="124"/>
      <c r="IA102" s="124"/>
      <c r="IB102" s="124"/>
      <c r="IC102" s="124"/>
      <c r="ID102" s="124"/>
      <c r="IE102" s="124"/>
      <c r="IF102" s="124"/>
      <c r="IG102" s="124"/>
      <c r="IH102" s="124"/>
      <c r="II102" s="124"/>
      <c r="IJ102" s="124"/>
      <c r="IK102" s="124"/>
      <c r="IL102" s="124"/>
      <c r="IM102" s="124"/>
      <c r="IN102" s="124"/>
      <c r="IO102" s="124"/>
      <c r="IP102" s="124"/>
      <c r="IQ102" s="124"/>
      <c r="IR102" s="124"/>
      <c r="IS102" s="124"/>
      <c r="IT102" s="124"/>
      <c r="IU102" s="124"/>
      <c r="IV102" s="124"/>
    </row>
    <row r="103" spans="1:256" ht="12.75" customHeight="1">
      <c r="A103" s="126" t="s">
        <v>321</v>
      </c>
      <c r="B103" s="127" t="s">
        <v>304</v>
      </c>
      <c r="C103" s="127" t="s">
        <v>224</v>
      </c>
      <c r="D103" s="127" t="s">
        <v>253</v>
      </c>
      <c r="E103" s="74" t="s">
        <v>322</v>
      </c>
      <c r="F103" s="135">
        <v>0</v>
      </c>
      <c r="G103" s="135">
        <v>0</v>
      </c>
      <c r="H103" s="135">
        <v>0</v>
      </c>
      <c r="I103" s="135">
        <v>0</v>
      </c>
      <c r="J103" s="135">
        <v>0</v>
      </c>
      <c r="K103" s="135"/>
      <c r="L103" s="42">
        <f t="shared" si="13"/>
        <v>0</v>
      </c>
      <c r="M103" s="75">
        <v>0</v>
      </c>
      <c r="N103" s="75">
        <v>0</v>
      </c>
      <c r="O103" s="42">
        <f t="shared" si="9"/>
        <v>0</v>
      </c>
      <c r="P103" s="42">
        <f t="shared" si="10"/>
        <v>0</v>
      </c>
      <c r="Q103" s="42">
        <f t="shared" si="10"/>
        <v>0</v>
      </c>
      <c r="R103" s="42">
        <f t="shared" si="8"/>
        <v>0</v>
      </c>
      <c r="S103" s="75">
        <v>0</v>
      </c>
      <c r="T103" s="128">
        <f t="shared" si="11"/>
        <v>0</v>
      </c>
      <c r="U103" s="42">
        <f t="shared" si="12"/>
        <v>0</v>
      </c>
      <c r="V103" s="42">
        <f t="shared" si="14"/>
        <v>0</v>
      </c>
      <c r="W103" s="79">
        <f t="shared" si="15"/>
        <v>0</v>
      </c>
      <c r="X103" s="136"/>
      <c r="Y103" s="124"/>
      <c r="Z103" s="124"/>
      <c r="AA103" s="124"/>
      <c r="AB103" s="124"/>
      <c r="AC103" s="124"/>
      <c r="AD103" s="124"/>
      <c r="AE103" s="124"/>
      <c r="AF103" s="124"/>
      <c r="AG103" s="124"/>
      <c r="AH103" s="124"/>
      <c r="AI103" s="124"/>
      <c r="AJ103" s="124"/>
      <c r="AK103" s="124"/>
      <c r="AL103" s="124"/>
      <c r="AM103" s="124"/>
      <c r="AN103" s="124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4"/>
      <c r="BA103" s="124"/>
      <c r="BB103" s="124"/>
      <c r="BC103" s="124"/>
      <c r="BD103" s="124"/>
      <c r="BE103" s="124"/>
      <c r="BF103" s="124"/>
      <c r="BG103" s="124"/>
      <c r="BH103" s="124"/>
      <c r="BI103" s="124"/>
      <c r="BJ103" s="124"/>
      <c r="BK103" s="124"/>
      <c r="BL103" s="124"/>
      <c r="BM103" s="124"/>
      <c r="BN103" s="124"/>
      <c r="BO103" s="124"/>
      <c r="BP103" s="124"/>
      <c r="BQ103" s="124"/>
      <c r="BR103" s="124"/>
      <c r="BS103" s="124"/>
      <c r="BT103" s="124"/>
      <c r="BU103" s="124"/>
      <c r="BV103" s="124"/>
      <c r="BW103" s="124"/>
      <c r="BX103" s="124"/>
      <c r="BY103" s="124"/>
      <c r="BZ103" s="124"/>
      <c r="CA103" s="124"/>
      <c r="CB103" s="124"/>
      <c r="CC103" s="124"/>
      <c r="CD103" s="124"/>
      <c r="CE103" s="124"/>
      <c r="CF103" s="124"/>
      <c r="CG103" s="124"/>
      <c r="CH103" s="124"/>
      <c r="CI103" s="124"/>
      <c r="CJ103" s="124"/>
      <c r="CK103" s="124"/>
      <c r="CL103" s="124"/>
      <c r="CM103" s="124"/>
      <c r="CN103" s="124"/>
      <c r="CO103" s="124"/>
      <c r="CP103" s="124"/>
      <c r="CQ103" s="124"/>
      <c r="CR103" s="124"/>
      <c r="CS103" s="124"/>
      <c r="CT103" s="124"/>
      <c r="CU103" s="124"/>
      <c r="CV103" s="124"/>
      <c r="CW103" s="124"/>
      <c r="CX103" s="124"/>
      <c r="CY103" s="124"/>
      <c r="CZ103" s="124"/>
      <c r="DA103" s="124"/>
      <c r="DB103" s="124"/>
      <c r="DC103" s="124"/>
      <c r="DD103" s="124"/>
      <c r="DE103" s="124"/>
      <c r="DF103" s="124"/>
      <c r="DG103" s="124"/>
      <c r="DH103" s="124"/>
      <c r="DI103" s="124"/>
      <c r="DJ103" s="124"/>
      <c r="DK103" s="124"/>
      <c r="DL103" s="124"/>
      <c r="DM103" s="124"/>
      <c r="DN103" s="124"/>
      <c r="DO103" s="124"/>
      <c r="DP103" s="124"/>
      <c r="DQ103" s="124"/>
      <c r="DR103" s="124"/>
      <c r="DS103" s="124"/>
      <c r="DT103" s="124"/>
      <c r="DU103" s="124"/>
      <c r="DV103" s="124"/>
      <c r="DW103" s="124"/>
      <c r="DX103" s="124"/>
      <c r="DY103" s="124"/>
      <c r="DZ103" s="124"/>
      <c r="EA103" s="124"/>
      <c r="EB103" s="124"/>
      <c r="EC103" s="124"/>
      <c r="ED103" s="124"/>
      <c r="EE103" s="124"/>
      <c r="EF103" s="124"/>
      <c r="EG103" s="124"/>
      <c r="EH103" s="124"/>
      <c r="EI103" s="124"/>
      <c r="EJ103" s="124"/>
      <c r="EK103" s="124"/>
      <c r="EL103" s="124"/>
      <c r="EM103" s="124"/>
      <c r="EN103" s="124"/>
      <c r="EO103" s="124"/>
      <c r="EP103" s="124"/>
      <c r="EQ103" s="124"/>
      <c r="ER103" s="124"/>
      <c r="ES103" s="124"/>
      <c r="ET103" s="124"/>
      <c r="EU103" s="124"/>
      <c r="EV103" s="124"/>
      <c r="EW103" s="124"/>
      <c r="EX103" s="124"/>
      <c r="EY103" s="124"/>
      <c r="EZ103" s="124"/>
      <c r="FA103" s="124"/>
      <c r="FB103" s="124"/>
      <c r="FC103" s="124"/>
      <c r="FD103" s="124"/>
      <c r="FE103" s="124"/>
      <c r="FF103" s="124"/>
      <c r="FG103" s="124"/>
      <c r="FH103" s="124"/>
      <c r="FI103" s="124"/>
      <c r="FJ103" s="124"/>
      <c r="FK103" s="124"/>
      <c r="FL103" s="124"/>
      <c r="FM103" s="124"/>
      <c r="FN103" s="124"/>
      <c r="FO103" s="124"/>
      <c r="FP103" s="124"/>
      <c r="FQ103" s="124"/>
      <c r="FR103" s="124"/>
      <c r="FS103" s="124"/>
      <c r="FT103" s="124"/>
      <c r="FU103" s="124"/>
      <c r="FV103" s="124"/>
      <c r="FW103" s="124"/>
      <c r="FX103" s="124"/>
      <c r="FY103" s="124"/>
      <c r="FZ103" s="124"/>
      <c r="GA103" s="124"/>
      <c r="GB103" s="124"/>
      <c r="GC103" s="124"/>
      <c r="GD103" s="124"/>
      <c r="GE103" s="124"/>
      <c r="GF103" s="124"/>
      <c r="GG103" s="124"/>
      <c r="GH103" s="124"/>
      <c r="GI103" s="124"/>
      <c r="GJ103" s="124"/>
      <c r="GK103" s="124"/>
      <c r="GL103" s="124"/>
      <c r="GM103" s="124"/>
      <c r="GN103" s="124"/>
      <c r="GO103" s="124"/>
      <c r="GP103" s="124"/>
      <c r="GQ103" s="124"/>
      <c r="GR103" s="124"/>
      <c r="GS103" s="124"/>
      <c r="GT103" s="124"/>
      <c r="GU103" s="124"/>
      <c r="GV103" s="124"/>
      <c r="GW103" s="124"/>
      <c r="GX103" s="124"/>
      <c r="GY103" s="124"/>
      <c r="GZ103" s="124"/>
      <c r="HA103" s="124"/>
      <c r="HB103" s="124"/>
      <c r="HC103" s="124"/>
      <c r="HD103" s="124"/>
      <c r="HE103" s="124"/>
      <c r="HF103" s="124"/>
      <c r="HG103" s="124"/>
      <c r="HH103" s="124"/>
      <c r="HI103" s="124"/>
      <c r="HJ103" s="124"/>
      <c r="HK103" s="124"/>
      <c r="HL103" s="124"/>
      <c r="HM103" s="124"/>
      <c r="HN103" s="124"/>
      <c r="HO103" s="124"/>
      <c r="HP103" s="124"/>
      <c r="HQ103" s="124"/>
      <c r="HR103" s="124"/>
      <c r="HS103" s="124"/>
      <c r="HT103" s="124"/>
      <c r="HU103" s="124"/>
      <c r="HV103" s="124"/>
      <c r="HW103" s="124"/>
      <c r="HX103" s="124"/>
      <c r="HY103" s="124"/>
      <c r="HZ103" s="124"/>
      <c r="IA103" s="124"/>
      <c r="IB103" s="124"/>
      <c r="IC103" s="124"/>
      <c r="ID103" s="124"/>
      <c r="IE103" s="124"/>
      <c r="IF103" s="124"/>
      <c r="IG103" s="124"/>
      <c r="IH103" s="124"/>
      <c r="II103" s="124"/>
      <c r="IJ103" s="124"/>
      <c r="IK103" s="124"/>
      <c r="IL103" s="124"/>
      <c r="IM103" s="124"/>
      <c r="IN103" s="124"/>
      <c r="IO103" s="124"/>
      <c r="IP103" s="124"/>
      <c r="IQ103" s="124"/>
      <c r="IR103" s="124"/>
      <c r="IS103" s="124"/>
      <c r="IT103" s="124"/>
      <c r="IU103" s="124"/>
      <c r="IV103" s="124"/>
    </row>
    <row r="104" spans="1:256" ht="23.25" customHeight="1">
      <c r="A104" s="62" t="s">
        <v>306</v>
      </c>
      <c r="B104" s="38" t="s">
        <v>304</v>
      </c>
      <c r="C104" s="38">
        <v>3</v>
      </c>
      <c r="D104" s="38" t="s">
        <v>197</v>
      </c>
      <c r="E104" s="183" t="s">
        <v>724</v>
      </c>
      <c r="F104" s="135">
        <v>0</v>
      </c>
      <c r="G104" s="135">
        <v>0</v>
      </c>
      <c r="H104" s="135">
        <v>0</v>
      </c>
      <c r="I104" s="139">
        <f>I106</f>
        <v>3500</v>
      </c>
      <c r="J104" s="139">
        <f>J106</f>
        <v>3500</v>
      </c>
      <c r="K104" s="139">
        <f>K106</f>
        <v>0</v>
      </c>
      <c r="L104" s="42">
        <f t="shared" si="13"/>
        <v>5530</v>
      </c>
      <c r="M104" s="42">
        <f>M106</f>
        <v>5530</v>
      </c>
      <c r="N104" s="42">
        <f>N106</f>
        <v>0</v>
      </c>
      <c r="O104" s="42">
        <f t="shared" si="9"/>
        <v>2030</v>
      </c>
      <c r="P104" s="42">
        <f t="shared" si="10"/>
        <v>2030</v>
      </c>
      <c r="Q104" s="42">
        <f t="shared" si="10"/>
        <v>0</v>
      </c>
      <c r="R104" s="42">
        <f t="shared" si="8"/>
        <v>6248.9</v>
      </c>
      <c r="S104" s="42">
        <f>S106</f>
        <v>6248.9</v>
      </c>
      <c r="T104" s="128">
        <f t="shared" si="11"/>
        <v>0</v>
      </c>
      <c r="U104" s="42">
        <f t="shared" si="12"/>
        <v>7186.235</v>
      </c>
      <c r="V104" s="42">
        <f t="shared" si="14"/>
        <v>7186.235</v>
      </c>
      <c r="W104" s="79">
        <f t="shared" si="15"/>
        <v>0</v>
      </c>
      <c r="X104" s="136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  <c r="CG104" s="200"/>
      <c r="CH104" s="200"/>
      <c r="CI104" s="200"/>
      <c r="CJ104" s="200"/>
      <c r="CK104" s="200"/>
      <c r="CL104" s="200"/>
      <c r="CM104" s="200"/>
      <c r="CN104" s="200"/>
      <c r="CO104" s="200"/>
      <c r="CP104" s="200"/>
      <c r="CQ104" s="200"/>
      <c r="CR104" s="200"/>
      <c r="CS104" s="200"/>
      <c r="CT104" s="200"/>
      <c r="CU104" s="200"/>
      <c r="CV104" s="200"/>
      <c r="CW104" s="200"/>
      <c r="CX104" s="200"/>
      <c r="CY104" s="200"/>
      <c r="CZ104" s="200"/>
      <c r="DA104" s="200"/>
      <c r="DB104" s="200"/>
      <c r="DC104" s="200"/>
      <c r="DD104" s="200"/>
      <c r="DE104" s="200"/>
      <c r="DF104" s="200"/>
      <c r="DG104" s="200"/>
      <c r="DH104" s="200"/>
      <c r="DI104" s="200"/>
      <c r="DJ104" s="200"/>
      <c r="DK104" s="200"/>
      <c r="DL104" s="200"/>
      <c r="DM104" s="200"/>
      <c r="DN104" s="200"/>
      <c r="DO104" s="200"/>
      <c r="DP104" s="200"/>
      <c r="DQ104" s="200"/>
      <c r="DR104" s="200"/>
      <c r="DS104" s="200"/>
      <c r="DT104" s="200"/>
      <c r="DU104" s="200"/>
      <c r="DV104" s="200"/>
      <c r="DW104" s="200"/>
      <c r="DX104" s="200"/>
      <c r="DY104" s="200"/>
      <c r="DZ104" s="200"/>
      <c r="EA104" s="200"/>
      <c r="EB104" s="200"/>
      <c r="EC104" s="200"/>
      <c r="ED104" s="200"/>
      <c r="EE104" s="200"/>
      <c r="EF104" s="200"/>
      <c r="EG104" s="200"/>
      <c r="EH104" s="200"/>
      <c r="EI104" s="200"/>
      <c r="EJ104" s="200"/>
      <c r="EK104" s="200"/>
      <c r="EL104" s="200"/>
      <c r="EM104" s="200"/>
      <c r="EN104" s="200"/>
      <c r="EO104" s="200"/>
      <c r="EP104" s="200"/>
      <c r="EQ104" s="200"/>
      <c r="ER104" s="200"/>
      <c r="ES104" s="200"/>
      <c r="ET104" s="200"/>
      <c r="EU104" s="200"/>
      <c r="EV104" s="200"/>
      <c r="EW104" s="200"/>
      <c r="EX104" s="200"/>
      <c r="EY104" s="200"/>
      <c r="EZ104" s="200"/>
      <c r="FA104" s="200"/>
      <c r="FB104" s="200"/>
      <c r="FC104" s="200"/>
      <c r="FD104" s="200"/>
      <c r="FE104" s="200"/>
      <c r="FF104" s="200"/>
      <c r="FG104" s="200"/>
      <c r="FH104" s="200"/>
      <c r="FI104" s="200"/>
      <c r="FJ104" s="200"/>
      <c r="FK104" s="200"/>
      <c r="FL104" s="200"/>
      <c r="FM104" s="200"/>
      <c r="FN104" s="200"/>
      <c r="FO104" s="200"/>
      <c r="FP104" s="200"/>
      <c r="FQ104" s="200"/>
      <c r="FR104" s="200"/>
      <c r="FS104" s="200"/>
      <c r="FT104" s="200"/>
      <c r="FU104" s="200"/>
      <c r="FV104" s="200"/>
      <c r="FW104" s="200"/>
      <c r="FX104" s="200"/>
      <c r="FY104" s="200"/>
      <c r="FZ104" s="200"/>
      <c r="GA104" s="200"/>
      <c r="GB104" s="200"/>
      <c r="GC104" s="200"/>
      <c r="GD104" s="200"/>
      <c r="GE104" s="200"/>
      <c r="GF104" s="200"/>
      <c r="GG104" s="200"/>
      <c r="GH104" s="200"/>
      <c r="GI104" s="200"/>
      <c r="GJ104" s="200"/>
      <c r="GK104" s="200"/>
      <c r="GL104" s="200"/>
      <c r="GM104" s="200"/>
      <c r="GN104" s="200"/>
      <c r="GO104" s="200"/>
      <c r="GP104" s="200"/>
      <c r="GQ104" s="200"/>
      <c r="GR104" s="200"/>
      <c r="GS104" s="200"/>
      <c r="GT104" s="200"/>
      <c r="GU104" s="200"/>
      <c r="GV104" s="200"/>
      <c r="GW104" s="200"/>
      <c r="GX104" s="200"/>
      <c r="GY104" s="200"/>
      <c r="GZ104" s="200"/>
      <c r="HA104" s="200"/>
      <c r="HB104" s="200"/>
      <c r="HC104" s="200"/>
      <c r="HD104" s="200"/>
      <c r="HE104" s="200"/>
      <c r="HF104" s="200"/>
      <c r="HG104" s="200"/>
      <c r="HH104" s="200"/>
      <c r="HI104" s="200"/>
      <c r="HJ104" s="200"/>
      <c r="HK104" s="200"/>
      <c r="HL104" s="200"/>
      <c r="HM104" s="200"/>
      <c r="HN104" s="200"/>
      <c r="HO104" s="200"/>
      <c r="HP104" s="200"/>
      <c r="HQ104" s="200"/>
      <c r="HR104" s="200"/>
      <c r="HS104" s="200"/>
      <c r="HT104" s="200"/>
      <c r="HU104" s="200"/>
      <c r="HV104" s="200"/>
      <c r="HW104" s="200"/>
      <c r="HX104" s="200"/>
      <c r="HY104" s="200"/>
      <c r="HZ104" s="200"/>
      <c r="IA104" s="200"/>
      <c r="IB104" s="200"/>
      <c r="IC104" s="200"/>
      <c r="ID104" s="200"/>
      <c r="IE104" s="200"/>
      <c r="IF104" s="200"/>
      <c r="IG104" s="200"/>
      <c r="IH104" s="200"/>
      <c r="II104" s="200"/>
      <c r="IJ104" s="200"/>
      <c r="IK104" s="200"/>
      <c r="IL104" s="200"/>
      <c r="IM104" s="200"/>
      <c r="IN104" s="200"/>
      <c r="IO104" s="200"/>
      <c r="IP104" s="200"/>
      <c r="IQ104" s="200"/>
      <c r="IR104" s="200"/>
      <c r="IS104" s="200"/>
      <c r="IT104" s="200"/>
      <c r="IU104" s="200"/>
      <c r="IV104" s="200"/>
    </row>
    <row r="105" spans="1:256" ht="12.75" customHeight="1">
      <c r="A105" s="126"/>
      <c r="B105" s="127"/>
      <c r="C105" s="127"/>
      <c r="D105" s="127"/>
      <c r="E105" s="74" t="s">
        <v>202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  <c r="K105" s="135">
        <v>0</v>
      </c>
      <c r="L105" s="42">
        <f t="shared" si="13"/>
        <v>0</v>
      </c>
      <c r="M105" s="75">
        <v>0</v>
      </c>
      <c r="N105" s="75">
        <v>0</v>
      </c>
      <c r="O105" s="42">
        <f t="shared" si="9"/>
        <v>0</v>
      </c>
      <c r="P105" s="42">
        <f t="shared" si="10"/>
        <v>0</v>
      </c>
      <c r="Q105" s="42">
        <f t="shared" si="10"/>
        <v>0</v>
      </c>
      <c r="R105" s="42">
        <f t="shared" si="8"/>
        <v>0</v>
      </c>
      <c r="S105" s="75">
        <v>0</v>
      </c>
      <c r="T105" s="128">
        <f t="shared" si="11"/>
        <v>0</v>
      </c>
      <c r="U105" s="42">
        <f t="shared" si="12"/>
        <v>0</v>
      </c>
      <c r="V105" s="42">
        <f t="shared" si="14"/>
        <v>0</v>
      </c>
      <c r="W105" s="79">
        <f t="shared" si="15"/>
        <v>0</v>
      </c>
      <c r="X105" s="136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4"/>
      <c r="AO105" s="124"/>
      <c r="AP105" s="124"/>
      <c r="AQ105" s="124"/>
      <c r="AR105" s="124"/>
      <c r="AS105" s="124"/>
      <c r="AT105" s="124"/>
      <c r="AU105" s="124"/>
      <c r="AV105" s="124"/>
      <c r="AW105" s="124"/>
      <c r="AX105" s="124"/>
      <c r="AY105" s="124"/>
      <c r="AZ105" s="124"/>
      <c r="BA105" s="124"/>
      <c r="BB105" s="124"/>
      <c r="BC105" s="124"/>
      <c r="BD105" s="124"/>
      <c r="BE105" s="124"/>
      <c r="BF105" s="124"/>
      <c r="BG105" s="124"/>
      <c r="BH105" s="124"/>
      <c r="BI105" s="124"/>
      <c r="BJ105" s="124"/>
      <c r="BK105" s="124"/>
      <c r="BL105" s="124"/>
      <c r="BM105" s="124"/>
      <c r="BN105" s="124"/>
      <c r="BO105" s="124"/>
      <c r="BP105" s="124"/>
      <c r="BQ105" s="124"/>
      <c r="BR105" s="124"/>
      <c r="BS105" s="124"/>
      <c r="BT105" s="124"/>
      <c r="BU105" s="124"/>
      <c r="BV105" s="124"/>
      <c r="BW105" s="124"/>
      <c r="BX105" s="124"/>
      <c r="BY105" s="124"/>
      <c r="BZ105" s="124"/>
      <c r="CA105" s="124"/>
      <c r="CB105" s="124"/>
      <c r="CC105" s="124"/>
      <c r="CD105" s="124"/>
      <c r="CE105" s="124"/>
      <c r="CF105" s="124"/>
      <c r="CG105" s="124"/>
      <c r="CH105" s="124"/>
      <c r="CI105" s="124"/>
      <c r="CJ105" s="124"/>
      <c r="CK105" s="124"/>
      <c r="CL105" s="124"/>
      <c r="CM105" s="124"/>
      <c r="CN105" s="124"/>
      <c r="CO105" s="124"/>
      <c r="CP105" s="124"/>
      <c r="CQ105" s="124"/>
      <c r="CR105" s="124"/>
      <c r="CS105" s="124"/>
      <c r="CT105" s="124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124"/>
      <c r="DG105" s="124"/>
      <c r="DH105" s="124"/>
      <c r="DI105" s="124"/>
      <c r="DJ105" s="124"/>
      <c r="DK105" s="124"/>
      <c r="DL105" s="124"/>
      <c r="DM105" s="124"/>
      <c r="DN105" s="124"/>
      <c r="DO105" s="124"/>
      <c r="DP105" s="124"/>
      <c r="DQ105" s="124"/>
      <c r="DR105" s="124"/>
      <c r="DS105" s="124"/>
      <c r="DT105" s="124"/>
      <c r="DU105" s="124"/>
      <c r="DV105" s="124"/>
      <c r="DW105" s="124"/>
      <c r="DX105" s="124"/>
      <c r="DY105" s="124"/>
      <c r="DZ105" s="124"/>
      <c r="EA105" s="124"/>
      <c r="EB105" s="124"/>
      <c r="EC105" s="124"/>
      <c r="ED105" s="124"/>
      <c r="EE105" s="124"/>
      <c r="EF105" s="124"/>
      <c r="EG105" s="124"/>
      <c r="EH105" s="124"/>
      <c r="EI105" s="124"/>
      <c r="EJ105" s="124"/>
      <c r="EK105" s="124"/>
      <c r="EL105" s="124"/>
      <c r="EM105" s="124"/>
      <c r="EN105" s="124"/>
      <c r="EO105" s="124"/>
      <c r="EP105" s="124"/>
      <c r="EQ105" s="124"/>
      <c r="ER105" s="124"/>
      <c r="ES105" s="124"/>
      <c r="ET105" s="124"/>
      <c r="EU105" s="124"/>
      <c r="EV105" s="124"/>
      <c r="EW105" s="124"/>
      <c r="EX105" s="124"/>
      <c r="EY105" s="124"/>
      <c r="EZ105" s="124"/>
      <c r="FA105" s="124"/>
      <c r="FB105" s="124"/>
      <c r="FC105" s="124"/>
      <c r="FD105" s="124"/>
      <c r="FE105" s="124"/>
      <c r="FF105" s="124"/>
      <c r="FG105" s="124"/>
      <c r="FH105" s="124"/>
      <c r="FI105" s="124"/>
      <c r="FJ105" s="124"/>
      <c r="FK105" s="124"/>
      <c r="FL105" s="124"/>
      <c r="FM105" s="124"/>
      <c r="FN105" s="124"/>
      <c r="FO105" s="124"/>
      <c r="FP105" s="124"/>
      <c r="FQ105" s="124"/>
      <c r="FR105" s="124"/>
      <c r="FS105" s="124"/>
      <c r="FT105" s="124"/>
      <c r="FU105" s="124"/>
      <c r="FV105" s="124"/>
      <c r="FW105" s="124"/>
      <c r="FX105" s="124"/>
      <c r="FY105" s="124"/>
      <c r="FZ105" s="124"/>
      <c r="GA105" s="124"/>
      <c r="GB105" s="124"/>
      <c r="GC105" s="124"/>
      <c r="GD105" s="124"/>
      <c r="GE105" s="124"/>
      <c r="GF105" s="124"/>
      <c r="GG105" s="124"/>
      <c r="GH105" s="124"/>
      <c r="GI105" s="124"/>
      <c r="GJ105" s="124"/>
      <c r="GK105" s="124"/>
      <c r="GL105" s="124"/>
      <c r="GM105" s="124"/>
      <c r="GN105" s="124"/>
      <c r="GO105" s="124"/>
      <c r="GP105" s="124"/>
      <c r="GQ105" s="124"/>
      <c r="GR105" s="124"/>
      <c r="GS105" s="124"/>
      <c r="GT105" s="124"/>
      <c r="GU105" s="124"/>
      <c r="GV105" s="124"/>
      <c r="GW105" s="124"/>
      <c r="GX105" s="124"/>
      <c r="GY105" s="124"/>
      <c r="GZ105" s="124"/>
      <c r="HA105" s="124"/>
      <c r="HB105" s="124"/>
      <c r="HC105" s="124"/>
      <c r="HD105" s="124"/>
      <c r="HE105" s="124"/>
      <c r="HF105" s="124"/>
      <c r="HG105" s="124"/>
      <c r="HH105" s="124"/>
      <c r="HI105" s="124"/>
      <c r="HJ105" s="124"/>
      <c r="HK105" s="124"/>
      <c r="HL105" s="124"/>
      <c r="HM105" s="124"/>
      <c r="HN105" s="124"/>
      <c r="HO105" s="124"/>
      <c r="HP105" s="124"/>
      <c r="HQ105" s="124"/>
      <c r="HR105" s="124"/>
      <c r="HS105" s="124"/>
      <c r="HT105" s="124"/>
      <c r="HU105" s="124"/>
      <c r="HV105" s="124"/>
      <c r="HW105" s="124"/>
      <c r="HX105" s="124"/>
      <c r="HY105" s="124"/>
      <c r="HZ105" s="124"/>
      <c r="IA105" s="124"/>
      <c r="IB105" s="124"/>
      <c r="IC105" s="124"/>
      <c r="ID105" s="124"/>
      <c r="IE105" s="124"/>
      <c r="IF105" s="124"/>
      <c r="IG105" s="124"/>
      <c r="IH105" s="124"/>
      <c r="II105" s="124"/>
      <c r="IJ105" s="124"/>
      <c r="IK105" s="124"/>
      <c r="IL105" s="124"/>
      <c r="IM105" s="124"/>
      <c r="IN105" s="124"/>
      <c r="IO105" s="124"/>
      <c r="IP105" s="124"/>
      <c r="IQ105" s="124"/>
      <c r="IR105" s="124"/>
      <c r="IS105" s="124"/>
      <c r="IT105" s="124"/>
      <c r="IU105" s="124"/>
      <c r="IV105" s="124"/>
    </row>
    <row r="106" spans="1:256" s="130" customFormat="1" ht="28.5" customHeight="1">
      <c r="A106" s="126" t="s">
        <v>308</v>
      </c>
      <c r="B106" s="127" t="s">
        <v>304</v>
      </c>
      <c r="C106" s="127">
        <v>3</v>
      </c>
      <c r="D106" s="127" t="s">
        <v>200</v>
      </c>
      <c r="E106" s="74" t="s">
        <v>725</v>
      </c>
      <c r="F106" s="135">
        <v>0</v>
      </c>
      <c r="G106" s="135">
        <v>0</v>
      </c>
      <c r="H106" s="135">
        <v>0</v>
      </c>
      <c r="I106" s="149">
        <f>J106+K106</f>
        <v>3500</v>
      </c>
      <c r="J106" s="149">
        <v>3500</v>
      </c>
      <c r="K106" s="139">
        <v>0</v>
      </c>
      <c r="L106" s="42">
        <f t="shared" si="13"/>
        <v>5530</v>
      </c>
      <c r="M106" s="75">
        <v>5530</v>
      </c>
      <c r="N106" s="75">
        <v>0</v>
      </c>
      <c r="O106" s="42">
        <f t="shared" si="9"/>
        <v>2030</v>
      </c>
      <c r="P106" s="42">
        <f t="shared" si="10"/>
        <v>2030</v>
      </c>
      <c r="Q106" s="42">
        <f t="shared" si="10"/>
        <v>0</v>
      </c>
      <c r="R106" s="42">
        <f t="shared" si="8"/>
        <v>6248.9</v>
      </c>
      <c r="S106" s="75">
        <v>6248.9</v>
      </c>
      <c r="T106" s="128">
        <f t="shared" si="11"/>
        <v>0</v>
      </c>
      <c r="U106" s="42">
        <f t="shared" si="12"/>
        <v>7186.235</v>
      </c>
      <c r="V106" s="42">
        <f t="shared" si="14"/>
        <v>7186.235</v>
      </c>
      <c r="W106" s="79">
        <f t="shared" si="15"/>
        <v>0</v>
      </c>
      <c r="X106" s="136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24"/>
      <c r="BL106" s="124"/>
      <c r="BM106" s="124"/>
      <c r="BN106" s="124"/>
      <c r="BO106" s="124"/>
      <c r="BP106" s="124"/>
      <c r="BQ106" s="124"/>
      <c r="BR106" s="124"/>
      <c r="BS106" s="124"/>
      <c r="BT106" s="124"/>
      <c r="BU106" s="124"/>
      <c r="BV106" s="124"/>
      <c r="BW106" s="124"/>
      <c r="BX106" s="124"/>
      <c r="BY106" s="124"/>
      <c r="BZ106" s="124"/>
      <c r="CA106" s="124"/>
      <c r="CB106" s="124"/>
      <c r="CC106" s="124"/>
      <c r="CD106" s="124"/>
      <c r="CE106" s="124"/>
      <c r="CF106" s="124"/>
      <c r="CG106" s="124"/>
      <c r="CH106" s="124"/>
      <c r="CI106" s="124"/>
      <c r="CJ106" s="124"/>
      <c r="CK106" s="124"/>
      <c r="CL106" s="124"/>
      <c r="CM106" s="124"/>
      <c r="CN106" s="124"/>
      <c r="CO106" s="124"/>
      <c r="CP106" s="124"/>
      <c r="CQ106" s="124"/>
      <c r="CR106" s="124"/>
      <c r="CS106" s="124"/>
      <c r="CT106" s="124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124"/>
      <c r="DG106" s="124"/>
      <c r="DH106" s="124"/>
      <c r="DI106" s="124"/>
      <c r="DJ106" s="124"/>
      <c r="DK106" s="124"/>
      <c r="DL106" s="124"/>
      <c r="DM106" s="124"/>
      <c r="DN106" s="124"/>
      <c r="DO106" s="124"/>
      <c r="DP106" s="124"/>
      <c r="DQ106" s="124"/>
      <c r="DR106" s="124"/>
      <c r="DS106" s="124"/>
      <c r="DT106" s="124"/>
      <c r="DU106" s="124"/>
      <c r="DV106" s="124"/>
      <c r="DW106" s="124"/>
      <c r="DX106" s="124"/>
      <c r="DY106" s="124"/>
      <c r="DZ106" s="124"/>
      <c r="EA106" s="124"/>
      <c r="EB106" s="124"/>
      <c r="EC106" s="124"/>
      <c r="ED106" s="124"/>
      <c r="EE106" s="124"/>
      <c r="EF106" s="124"/>
      <c r="EG106" s="124"/>
      <c r="EH106" s="124"/>
      <c r="EI106" s="124"/>
      <c r="EJ106" s="124"/>
      <c r="EK106" s="124"/>
      <c r="EL106" s="124"/>
      <c r="EM106" s="124"/>
      <c r="EN106" s="124"/>
      <c r="EO106" s="124"/>
      <c r="EP106" s="124"/>
      <c r="EQ106" s="124"/>
      <c r="ER106" s="124"/>
      <c r="ES106" s="124"/>
      <c r="ET106" s="124"/>
      <c r="EU106" s="124"/>
      <c r="EV106" s="124"/>
      <c r="EW106" s="124"/>
      <c r="EX106" s="124"/>
      <c r="EY106" s="124"/>
      <c r="EZ106" s="124"/>
      <c r="FA106" s="124"/>
      <c r="FB106" s="124"/>
      <c r="FC106" s="124"/>
      <c r="FD106" s="124"/>
      <c r="FE106" s="124"/>
      <c r="FF106" s="124"/>
      <c r="FG106" s="124"/>
      <c r="FH106" s="124"/>
      <c r="FI106" s="124"/>
      <c r="FJ106" s="124"/>
      <c r="FK106" s="124"/>
      <c r="FL106" s="124"/>
      <c r="FM106" s="124"/>
      <c r="FN106" s="124"/>
      <c r="FO106" s="124"/>
      <c r="FP106" s="124"/>
      <c r="FQ106" s="124"/>
      <c r="FR106" s="124"/>
      <c r="FS106" s="124"/>
      <c r="FT106" s="124"/>
      <c r="FU106" s="124"/>
      <c r="FV106" s="124"/>
      <c r="FW106" s="124"/>
      <c r="FX106" s="124"/>
      <c r="FY106" s="124"/>
      <c r="FZ106" s="124"/>
      <c r="GA106" s="124"/>
      <c r="GB106" s="124"/>
      <c r="GC106" s="124"/>
      <c r="GD106" s="124"/>
      <c r="GE106" s="124"/>
      <c r="GF106" s="124"/>
      <c r="GG106" s="124"/>
      <c r="GH106" s="124"/>
      <c r="GI106" s="124"/>
      <c r="GJ106" s="124"/>
      <c r="GK106" s="124"/>
      <c r="GL106" s="124"/>
      <c r="GM106" s="124"/>
      <c r="GN106" s="124"/>
      <c r="GO106" s="124"/>
      <c r="GP106" s="124"/>
      <c r="GQ106" s="124"/>
      <c r="GR106" s="124"/>
      <c r="GS106" s="124"/>
      <c r="GT106" s="124"/>
      <c r="GU106" s="124"/>
      <c r="GV106" s="124"/>
      <c r="GW106" s="124"/>
      <c r="GX106" s="124"/>
      <c r="GY106" s="124"/>
      <c r="GZ106" s="124"/>
      <c r="HA106" s="124"/>
      <c r="HB106" s="124"/>
      <c r="HC106" s="124"/>
      <c r="HD106" s="124"/>
      <c r="HE106" s="124"/>
      <c r="HF106" s="124"/>
      <c r="HG106" s="124"/>
      <c r="HH106" s="124"/>
      <c r="HI106" s="124"/>
      <c r="HJ106" s="124"/>
      <c r="HK106" s="124"/>
      <c r="HL106" s="124"/>
      <c r="HM106" s="124"/>
      <c r="HN106" s="124"/>
      <c r="HO106" s="124"/>
      <c r="HP106" s="124"/>
      <c r="HQ106" s="124"/>
      <c r="HR106" s="124"/>
      <c r="HS106" s="124"/>
      <c r="HT106" s="124"/>
      <c r="HU106" s="124"/>
      <c r="HV106" s="124"/>
      <c r="HW106" s="124"/>
      <c r="HX106" s="124"/>
      <c r="HY106" s="124"/>
      <c r="HZ106" s="124"/>
      <c r="IA106" s="124"/>
      <c r="IB106" s="124"/>
      <c r="IC106" s="124"/>
      <c r="ID106" s="124"/>
      <c r="IE106" s="124"/>
      <c r="IF106" s="124"/>
      <c r="IG106" s="124"/>
      <c r="IH106" s="124"/>
      <c r="II106" s="124"/>
      <c r="IJ106" s="124"/>
      <c r="IK106" s="124"/>
      <c r="IL106" s="124"/>
      <c r="IM106" s="124"/>
      <c r="IN106" s="124"/>
      <c r="IO106" s="124"/>
      <c r="IP106" s="124"/>
      <c r="IQ106" s="124"/>
      <c r="IR106" s="124"/>
      <c r="IS106" s="124"/>
      <c r="IT106" s="124"/>
      <c r="IU106" s="124"/>
      <c r="IV106" s="124"/>
    </row>
    <row r="107" spans="1:256" ht="24.75" customHeight="1">
      <c r="A107" s="62" t="s">
        <v>323</v>
      </c>
      <c r="B107" s="38" t="s">
        <v>304</v>
      </c>
      <c r="C107" s="38" t="s">
        <v>240</v>
      </c>
      <c r="D107" s="38" t="s">
        <v>197</v>
      </c>
      <c r="E107" s="183" t="s">
        <v>324</v>
      </c>
      <c r="F107" s="135">
        <v>0</v>
      </c>
      <c r="G107" s="135">
        <v>0</v>
      </c>
      <c r="H107" s="135">
        <v>0</v>
      </c>
      <c r="I107" s="139">
        <v>0</v>
      </c>
      <c r="J107" s="139">
        <v>0</v>
      </c>
      <c r="K107" s="139">
        <v>0</v>
      </c>
      <c r="L107" s="42">
        <f t="shared" si="13"/>
        <v>0</v>
      </c>
      <c r="M107" s="42">
        <f>M109</f>
        <v>0</v>
      </c>
      <c r="N107" s="42">
        <f>N109</f>
        <v>0</v>
      </c>
      <c r="O107" s="42">
        <f t="shared" si="9"/>
        <v>0</v>
      </c>
      <c r="P107" s="42">
        <f t="shared" si="10"/>
        <v>0</v>
      </c>
      <c r="Q107" s="42">
        <f t="shared" si="10"/>
        <v>0</v>
      </c>
      <c r="R107" s="42">
        <f t="shared" si="8"/>
        <v>0</v>
      </c>
      <c r="S107" s="42">
        <f>S109</f>
        <v>0</v>
      </c>
      <c r="T107" s="128">
        <f t="shared" si="11"/>
        <v>0</v>
      </c>
      <c r="U107" s="42">
        <f t="shared" si="12"/>
        <v>0</v>
      </c>
      <c r="V107" s="42">
        <f t="shared" si="14"/>
        <v>0</v>
      </c>
      <c r="W107" s="79">
        <f t="shared" si="15"/>
        <v>0</v>
      </c>
      <c r="X107" s="136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/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  <c r="DU107" s="200"/>
      <c r="DV107" s="200"/>
      <c r="DW107" s="200"/>
      <c r="DX107" s="200"/>
      <c r="DY107" s="200"/>
      <c r="DZ107" s="200"/>
      <c r="EA107" s="200"/>
      <c r="EB107" s="200"/>
      <c r="EC107" s="200"/>
      <c r="ED107" s="200"/>
      <c r="EE107" s="200"/>
      <c r="EF107" s="200"/>
      <c r="EG107" s="200"/>
      <c r="EH107" s="200"/>
      <c r="EI107" s="200"/>
      <c r="EJ107" s="200"/>
      <c r="EK107" s="200"/>
      <c r="EL107" s="200"/>
      <c r="EM107" s="200"/>
      <c r="EN107" s="200"/>
      <c r="EO107" s="200"/>
      <c r="EP107" s="200"/>
      <c r="EQ107" s="200"/>
      <c r="ER107" s="200"/>
      <c r="ES107" s="200"/>
      <c r="ET107" s="200"/>
      <c r="EU107" s="200"/>
      <c r="EV107" s="200"/>
      <c r="EW107" s="200"/>
      <c r="EX107" s="200"/>
      <c r="EY107" s="200"/>
      <c r="EZ107" s="200"/>
      <c r="FA107" s="200"/>
      <c r="FB107" s="200"/>
      <c r="FC107" s="200"/>
      <c r="FD107" s="200"/>
      <c r="FE107" s="200"/>
      <c r="FF107" s="200"/>
      <c r="FG107" s="200"/>
      <c r="FH107" s="200"/>
      <c r="FI107" s="200"/>
      <c r="FJ107" s="200"/>
      <c r="FK107" s="200"/>
      <c r="FL107" s="200"/>
      <c r="FM107" s="200"/>
      <c r="FN107" s="200"/>
      <c r="FO107" s="200"/>
      <c r="FP107" s="200"/>
      <c r="FQ107" s="200"/>
      <c r="FR107" s="200"/>
      <c r="FS107" s="200"/>
      <c r="FT107" s="200"/>
      <c r="FU107" s="200"/>
      <c r="FV107" s="200"/>
      <c r="FW107" s="200"/>
      <c r="FX107" s="200"/>
      <c r="FY107" s="200"/>
      <c r="FZ107" s="200"/>
      <c r="GA107" s="200"/>
      <c r="GB107" s="200"/>
      <c r="GC107" s="200"/>
      <c r="GD107" s="200"/>
      <c r="GE107" s="200"/>
      <c r="GF107" s="200"/>
      <c r="GG107" s="200"/>
      <c r="GH107" s="200"/>
      <c r="GI107" s="200"/>
      <c r="GJ107" s="200"/>
      <c r="GK107" s="200"/>
      <c r="GL107" s="200"/>
      <c r="GM107" s="200"/>
      <c r="GN107" s="200"/>
      <c r="GO107" s="200"/>
      <c r="GP107" s="200"/>
      <c r="GQ107" s="200"/>
      <c r="GR107" s="200"/>
      <c r="GS107" s="200"/>
      <c r="GT107" s="200"/>
      <c r="GU107" s="200"/>
      <c r="GV107" s="200"/>
      <c r="GW107" s="200"/>
      <c r="GX107" s="200"/>
      <c r="GY107" s="200"/>
      <c r="GZ107" s="200"/>
      <c r="HA107" s="200"/>
      <c r="HB107" s="200"/>
      <c r="HC107" s="200"/>
      <c r="HD107" s="200"/>
      <c r="HE107" s="200"/>
      <c r="HF107" s="200"/>
      <c r="HG107" s="200"/>
      <c r="HH107" s="200"/>
      <c r="HI107" s="200"/>
      <c r="HJ107" s="200"/>
      <c r="HK107" s="200"/>
      <c r="HL107" s="200"/>
      <c r="HM107" s="200"/>
      <c r="HN107" s="200"/>
      <c r="HO107" s="200"/>
      <c r="HP107" s="200"/>
      <c r="HQ107" s="200"/>
      <c r="HR107" s="200"/>
      <c r="HS107" s="200"/>
      <c r="HT107" s="200"/>
      <c r="HU107" s="200"/>
      <c r="HV107" s="200"/>
      <c r="HW107" s="200"/>
      <c r="HX107" s="200"/>
      <c r="HY107" s="200"/>
      <c r="HZ107" s="200"/>
      <c r="IA107" s="200"/>
      <c r="IB107" s="200"/>
      <c r="IC107" s="200"/>
      <c r="ID107" s="200"/>
      <c r="IE107" s="200"/>
      <c r="IF107" s="200"/>
      <c r="IG107" s="200"/>
      <c r="IH107" s="200"/>
      <c r="II107" s="200"/>
      <c r="IJ107" s="200"/>
      <c r="IK107" s="200"/>
      <c r="IL107" s="200"/>
      <c r="IM107" s="200"/>
      <c r="IN107" s="200"/>
      <c r="IO107" s="200"/>
      <c r="IP107" s="200"/>
      <c r="IQ107" s="200"/>
      <c r="IR107" s="200"/>
      <c r="IS107" s="200"/>
      <c r="IT107" s="200"/>
      <c r="IU107" s="200"/>
      <c r="IV107" s="200"/>
    </row>
    <row r="108" spans="1:256" ht="12.75" customHeight="1">
      <c r="A108" s="126"/>
      <c r="B108" s="127"/>
      <c r="C108" s="127"/>
      <c r="D108" s="127"/>
      <c r="E108" s="74" t="s">
        <v>202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/>
      <c r="L108" s="42">
        <f t="shared" si="13"/>
        <v>0</v>
      </c>
      <c r="M108" s="75"/>
      <c r="N108" s="75"/>
      <c r="O108" s="42">
        <f t="shared" si="9"/>
        <v>0</v>
      </c>
      <c r="P108" s="42">
        <f t="shared" si="10"/>
        <v>0</v>
      </c>
      <c r="Q108" s="42">
        <f t="shared" si="10"/>
        <v>0</v>
      </c>
      <c r="R108" s="42">
        <f t="shared" si="8"/>
        <v>0</v>
      </c>
      <c r="S108" s="75"/>
      <c r="T108" s="128">
        <f t="shared" si="11"/>
        <v>0</v>
      </c>
      <c r="U108" s="42">
        <f t="shared" si="12"/>
        <v>0</v>
      </c>
      <c r="V108" s="42">
        <f t="shared" si="14"/>
        <v>0</v>
      </c>
      <c r="W108" s="79">
        <f t="shared" si="15"/>
        <v>0</v>
      </c>
      <c r="X108" s="136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  <c r="BI108" s="124"/>
      <c r="BJ108" s="124"/>
      <c r="BK108" s="124"/>
      <c r="BL108" s="124"/>
      <c r="BM108" s="124"/>
      <c r="BN108" s="124"/>
      <c r="BO108" s="124"/>
      <c r="BP108" s="124"/>
      <c r="BQ108" s="124"/>
      <c r="BR108" s="124"/>
      <c r="BS108" s="124"/>
      <c r="BT108" s="124"/>
      <c r="BU108" s="124"/>
      <c r="BV108" s="124"/>
      <c r="BW108" s="124"/>
      <c r="BX108" s="124"/>
      <c r="BY108" s="124"/>
      <c r="BZ108" s="124"/>
      <c r="CA108" s="124"/>
      <c r="CB108" s="124"/>
      <c r="CC108" s="124"/>
      <c r="CD108" s="124"/>
      <c r="CE108" s="124"/>
      <c r="CF108" s="124"/>
      <c r="CG108" s="124"/>
      <c r="CH108" s="124"/>
      <c r="CI108" s="124"/>
      <c r="CJ108" s="124"/>
      <c r="CK108" s="124"/>
      <c r="CL108" s="124"/>
      <c r="CM108" s="124"/>
      <c r="CN108" s="124"/>
      <c r="CO108" s="124"/>
      <c r="CP108" s="124"/>
      <c r="CQ108" s="124"/>
      <c r="CR108" s="124"/>
      <c r="CS108" s="124"/>
      <c r="CT108" s="124"/>
      <c r="CU108" s="124"/>
      <c r="CV108" s="124"/>
      <c r="CW108" s="124"/>
      <c r="CX108" s="124"/>
      <c r="CY108" s="124"/>
      <c r="CZ108" s="124"/>
      <c r="DA108" s="124"/>
      <c r="DB108" s="124"/>
      <c r="DC108" s="124"/>
      <c r="DD108" s="124"/>
      <c r="DE108" s="124"/>
      <c r="DF108" s="124"/>
      <c r="DG108" s="124"/>
      <c r="DH108" s="124"/>
      <c r="DI108" s="124"/>
      <c r="DJ108" s="124"/>
      <c r="DK108" s="124"/>
      <c r="DL108" s="124"/>
      <c r="DM108" s="124"/>
      <c r="DN108" s="124"/>
      <c r="DO108" s="124"/>
      <c r="DP108" s="124"/>
      <c r="DQ108" s="124"/>
      <c r="DR108" s="124"/>
      <c r="DS108" s="124"/>
      <c r="DT108" s="124"/>
      <c r="DU108" s="124"/>
      <c r="DV108" s="124"/>
      <c r="DW108" s="124"/>
      <c r="DX108" s="124"/>
      <c r="DY108" s="124"/>
      <c r="DZ108" s="124"/>
      <c r="EA108" s="124"/>
      <c r="EB108" s="124"/>
      <c r="EC108" s="124"/>
      <c r="ED108" s="124"/>
      <c r="EE108" s="124"/>
      <c r="EF108" s="124"/>
      <c r="EG108" s="124"/>
      <c r="EH108" s="124"/>
      <c r="EI108" s="124"/>
      <c r="EJ108" s="124"/>
      <c r="EK108" s="124"/>
      <c r="EL108" s="124"/>
      <c r="EM108" s="124"/>
      <c r="EN108" s="124"/>
      <c r="EO108" s="124"/>
      <c r="EP108" s="124"/>
      <c r="EQ108" s="124"/>
      <c r="ER108" s="124"/>
      <c r="ES108" s="124"/>
      <c r="ET108" s="124"/>
      <c r="EU108" s="124"/>
      <c r="EV108" s="124"/>
      <c r="EW108" s="124"/>
      <c r="EX108" s="124"/>
      <c r="EY108" s="124"/>
      <c r="EZ108" s="124"/>
      <c r="FA108" s="124"/>
      <c r="FB108" s="124"/>
      <c r="FC108" s="124"/>
      <c r="FD108" s="124"/>
      <c r="FE108" s="124"/>
      <c r="FF108" s="124"/>
      <c r="FG108" s="124"/>
      <c r="FH108" s="124"/>
      <c r="FI108" s="124"/>
      <c r="FJ108" s="124"/>
      <c r="FK108" s="124"/>
      <c r="FL108" s="124"/>
      <c r="FM108" s="124"/>
      <c r="FN108" s="124"/>
      <c r="FO108" s="124"/>
      <c r="FP108" s="124"/>
      <c r="FQ108" s="124"/>
      <c r="FR108" s="124"/>
      <c r="FS108" s="124"/>
      <c r="FT108" s="124"/>
      <c r="FU108" s="124"/>
      <c r="FV108" s="124"/>
      <c r="FW108" s="124"/>
      <c r="FX108" s="124"/>
      <c r="FY108" s="124"/>
      <c r="FZ108" s="124"/>
      <c r="GA108" s="124"/>
      <c r="GB108" s="124"/>
      <c r="GC108" s="124"/>
      <c r="GD108" s="124"/>
      <c r="GE108" s="124"/>
      <c r="GF108" s="124"/>
      <c r="GG108" s="124"/>
      <c r="GH108" s="124"/>
      <c r="GI108" s="124"/>
      <c r="GJ108" s="124"/>
      <c r="GK108" s="124"/>
      <c r="GL108" s="124"/>
      <c r="GM108" s="124"/>
      <c r="GN108" s="124"/>
      <c r="GO108" s="124"/>
      <c r="GP108" s="124"/>
      <c r="GQ108" s="124"/>
      <c r="GR108" s="124"/>
      <c r="GS108" s="124"/>
      <c r="GT108" s="124"/>
      <c r="GU108" s="124"/>
      <c r="GV108" s="124"/>
      <c r="GW108" s="124"/>
      <c r="GX108" s="124"/>
      <c r="GY108" s="124"/>
      <c r="GZ108" s="124"/>
      <c r="HA108" s="124"/>
      <c r="HB108" s="124"/>
      <c r="HC108" s="124"/>
      <c r="HD108" s="124"/>
      <c r="HE108" s="124"/>
      <c r="HF108" s="124"/>
      <c r="HG108" s="124"/>
      <c r="HH108" s="124"/>
      <c r="HI108" s="124"/>
      <c r="HJ108" s="124"/>
      <c r="HK108" s="124"/>
      <c r="HL108" s="124"/>
      <c r="HM108" s="124"/>
      <c r="HN108" s="124"/>
      <c r="HO108" s="124"/>
      <c r="HP108" s="124"/>
      <c r="HQ108" s="124"/>
      <c r="HR108" s="124"/>
      <c r="HS108" s="124"/>
      <c r="HT108" s="124"/>
      <c r="HU108" s="124"/>
      <c r="HV108" s="124"/>
      <c r="HW108" s="124"/>
      <c r="HX108" s="124"/>
      <c r="HY108" s="124"/>
      <c r="HZ108" s="124"/>
      <c r="IA108" s="124"/>
      <c r="IB108" s="124"/>
      <c r="IC108" s="124"/>
      <c r="ID108" s="124"/>
      <c r="IE108" s="124"/>
      <c r="IF108" s="124"/>
      <c r="IG108" s="124"/>
      <c r="IH108" s="124"/>
      <c r="II108" s="124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  <c r="IU108" s="124"/>
      <c r="IV108" s="124"/>
    </row>
    <row r="109" spans="1:256" s="130" customFormat="1" ht="28.5" customHeight="1">
      <c r="A109" s="126" t="s">
        <v>325</v>
      </c>
      <c r="B109" s="127" t="s">
        <v>304</v>
      </c>
      <c r="C109" s="127" t="s">
        <v>240</v>
      </c>
      <c r="D109" s="127" t="s">
        <v>200</v>
      </c>
      <c r="E109" s="74" t="s">
        <v>326</v>
      </c>
      <c r="F109" s="135">
        <v>0</v>
      </c>
      <c r="G109" s="135">
        <v>0</v>
      </c>
      <c r="H109" s="135">
        <v>0</v>
      </c>
      <c r="I109" s="135">
        <v>0</v>
      </c>
      <c r="J109" s="135">
        <v>0</v>
      </c>
      <c r="K109" s="135"/>
      <c r="L109" s="42">
        <f t="shared" si="13"/>
        <v>0</v>
      </c>
      <c r="M109" s="75">
        <v>0</v>
      </c>
      <c r="N109" s="75">
        <v>0</v>
      </c>
      <c r="O109" s="42">
        <f t="shared" si="9"/>
        <v>0</v>
      </c>
      <c r="P109" s="42">
        <f t="shared" si="10"/>
        <v>0</v>
      </c>
      <c r="Q109" s="42">
        <f t="shared" si="10"/>
        <v>0</v>
      </c>
      <c r="R109" s="42">
        <f t="shared" si="8"/>
        <v>0</v>
      </c>
      <c r="S109" s="75">
        <v>0</v>
      </c>
      <c r="T109" s="128">
        <f t="shared" si="11"/>
        <v>0</v>
      </c>
      <c r="U109" s="42">
        <f t="shared" si="12"/>
        <v>0</v>
      </c>
      <c r="V109" s="42">
        <f t="shared" si="14"/>
        <v>0</v>
      </c>
      <c r="W109" s="79">
        <f t="shared" si="15"/>
        <v>0</v>
      </c>
      <c r="X109" s="136"/>
      <c r="Y109" s="124"/>
      <c r="Z109" s="124"/>
      <c r="AA109" s="124"/>
      <c r="AB109" s="124"/>
      <c r="AC109" s="124"/>
      <c r="AD109" s="124"/>
      <c r="AE109" s="124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124"/>
      <c r="AP109" s="124"/>
      <c r="AQ109" s="124"/>
      <c r="AR109" s="124"/>
      <c r="AS109" s="124"/>
      <c r="AT109" s="124"/>
      <c r="AU109" s="124"/>
      <c r="AV109" s="124"/>
      <c r="AW109" s="124"/>
      <c r="AX109" s="124"/>
      <c r="AY109" s="124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24"/>
      <c r="BQ109" s="124"/>
      <c r="BR109" s="124"/>
      <c r="BS109" s="124"/>
      <c r="BT109" s="124"/>
      <c r="BU109" s="124"/>
      <c r="BV109" s="124"/>
      <c r="BW109" s="124"/>
      <c r="BX109" s="124"/>
      <c r="BY109" s="124"/>
      <c r="BZ109" s="124"/>
      <c r="CA109" s="124"/>
      <c r="CB109" s="124"/>
      <c r="CC109" s="124"/>
      <c r="CD109" s="124"/>
      <c r="CE109" s="124"/>
      <c r="CF109" s="124"/>
      <c r="CG109" s="124"/>
      <c r="CH109" s="124"/>
      <c r="CI109" s="124"/>
      <c r="CJ109" s="124"/>
      <c r="CK109" s="124"/>
      <c r="CL109" s="124"/>
      <c r="CM109" s="124"/>
      <c r="CN109" s="124"/>
      <c r="CO109" s="124"/>
      <c r="CP109" s="124"/>
      <c r="CQ109" s="124"/>
      <c r="CR109" s="124"/>
      <c r="CS109" s="124"/>
      <c r="CT109" s="124"/>
      <c r="CU109" s="124"/>
      <c r="CV109" s="124"/>
      <c r="CW109" s="124"/>
      <c r="CX109" s="124"/>
      <c r="CY109" s="124"/>
      <c r="CZ109" s="124"/>
      <c r="DA109" s="124"/>
      <c r="DB109" s="124"/>
      <c r="DC109" s="124"/>
      <c r="DD109" s="124"/>
      <c r="DE109" s="124"/>
      <c r="DF109" s="124"/>
      <c r="DG109" s="124"/>
      <c r="DH109" s="124"/>
      <c r="DI109" s="124"/>
      <c r="DJ109" s="124"/>
      <c r="DK109" s="124"/>
      <c r="DL109" s="124"/>
      <c r="DM109" s="124"/>
      <c r="DN109" s="124"/>
      <c r="DO109" s="124"/>
      <c r="DP109" s="124"/>
      <c r="DQ109" s="124"/>
      <c r="DR109" s="124"/>
      <c r="DS109" s="124"/>
      <c r="DT109" s="124"/>
      <c r="DU109" s="124"/>
      <c r="DV109" s="124"/>
      <c r="DW109" s="124"/>
      <c r="DX109" s="124"/>
      <c r="DY109" s="124"/>
      <c r="DZ109" s="124"/>
      <c r="EA109" s="124"/>
      <c r="EB109" s="124"/>
      <c r="EC109" s="124"/>
      <c r="ED109" s="124"/>
      <c r="EE109" s="124"/>
      <c r="EF109" s="124"/>
      <c r="EG109" s="124"/>
      <c r="EH109" s="124"/>
      <c r="EI109" s="124"/>
      <c r="EJ109" s="124"/>
      <c r="EK109" s="124"/>
      <c r="EL109" s="124"/>
      <c r="EM109" s="124"/>
      <c r="EN109" s="124"/>
      <c r="EO109" s="124"/>
      <c r="EP109" s="124"/>
      <c r="EQ109" s="124"/>
      <c r="ER109" s="124"/>
      <c r="ES109" s="124"/>
      <c r="ET109" s="124"/>
      <c r="EU109" s="124"/>
      <c r="EV109" s="124"/>
      <c r="EW109" s="124"/>
      <c r="EX109" s="124"/>
      <c r="EY109" s="124"/>
      <c r="EZ109" s="124"/>
      <c r="FA109" s="124"/>
      <c r="FB109" s="124"/>
      <c r="FC109" s="124"/>
      <c r="FD109" s="124"/>
      <c r="FE109" s="124"/>
      <c r="FF109" s="124"/>
      <c r="FG109" s="124"/>
      <c r="FH109" s="124"/>
      <c r="FI109" s="124"/>
      <c r="FJ109" s="124"/>
      <c r="FK109" s="124"/>
      <c r="FL109" s="124"/>
      <c r="FM109" s="124"/>
      <c r="FN109" s="124"/>
      <c r="FO109" s="124"/>
      <c r="FP109" s="124"/>
      <c r="FQ109" s="124"/>
      <c r="FR109" s="124"/>
      <c r="FS109" s="124"/>
      <c r="FT109" s="124"/>
      <c r="FU109" s="124"/>
      <c r="FV109" s="124"/>
      <c r="FW109" s="124"/>
      <c r="FX109" s="124"/>
      <c r="FY109" s="124"/>
      <c r="FZ109" s="124"/>
      <c r="GA109" s="124"/>
      <c r="GB109" s="124"/>
      <c r="GC109" s="124"/>
      <c r="GD109" s="124"/>
      <c r="GE109" s="124"/>
      <c r="GF109" s="124"/>
      <c r="GG109" s="124"/>
      <c r="GH109" s="124"/>
      <c r="GI109" s="124"/>
      <c r="GJ109" s="124"/>
      <c r="GK109" s="124"/>
      <c r="GL109" s="124"/>
      <c r="GM109" s="124"/>
      <c r="GN109" s="124"/>
      <c r="GO109" s="124"/>
      <c r="GP109" s="124"/>
      <c r="GQ109" s="124"/>
      <c r="GR109" s="124"/>
      <c r="GS109" s="124"/>
      <c r="GT109" s="124"/>
      <c r="GU109" s="124"/>
      <c r="GV109" s="124"/>
      <c r="GW109" s="124"/>
      <c r="GX109" s="124"/>
      <c r="GY109" s="124"/>
      <c r="GZ109" s="124"/>
      <c r="HA109" s="124"/>
      <c r="HB109" s="124"/>
      <c r="HC109" s="124"/>
      <c r="HD109" s="124"/>
      <c r="HE109" s="124"/>
      <c r="HF109" s="124"/>
      <c r="HG109" s="124"/>
      <c r="HH109" s="124"/>
      <c r="HI109" s="124"/>
      <c r="HJ109" s="124"/>
      <c r="HK109" s="124"/>
      <c r="HL109" s="124"/>
      <c r="HM109" s="124"/>
      <c r="HN109" s="124"/>
      <c r="HO109" s="124"/>
      <c r="HP109" s="124"/>
      <c r="HQ109" s="124"/>
      <c r="HR109" s="124"/>
      <c r="HS109" s="124"/>
      <c r="HT109" s="124"/>
      <c r="HU109" s="124"/>
      <c r="HV109" s="124"/>
      <c r="HW109" s="124"/>
      <c r="HX109" s="124"/>
      <c r="HY109" s="124"/>
      <c r="HZ109" s="124"/>
      <c r="IA109" s="124"/>
      <c r="IB109" s="124"/>
      <c r="IC109" s="124"/>
      <c r="ID109" s="124"/>
      <c r="IE109" s="124"/>
      <c r="IF109" s="124"/>
      <c r="IG109" s="124"/>
      <c r="IH109" s="124"/>
      <c r="II109" s="124"/>
      <c r="IJ109" s="124"/>
      <c r="IK109" s="124"/>
      <c r="IL109" s="124"/>
      <c r="IM109" s="124"/>
      <c r="IN109" s="124"/>
      <c r="IO109" s="124"/>
      <c r="IP109" s="124"/>
      <c r="IQ109" s="124"/>
      <c r="IR109" s="124"/>
      <c r="IS109" s="124"/>
      <c r="IT109" s="124"/>
      <c r="IU109" s="124"/>
      <c r="IV109" s="124"/>
    </row>
    <row r="110" spans="1:256" ht="12.75" customHeight="1">
      <c r="A110" s="126" t="s">
        <v>327</v>
      </c>
      <c r="B110" s="127" t="s">
        <v>304</v>
      </c>
      <c r="C110" s="127" t="s">
        <v>240</v>
      </c>
      <c r="D110" s="127" t="s">
        <v>206</v>
      </c>
      <c r="E110" s="74" t="s">
        <v>328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42">
        <f t="shared" si="13"/>
        <v>0</v>
      </c>
      <c r="M110" s="75"/>
      <c r="N110" s="75"/>
      <c r="O110" s="42">
        <f t="shared" si="9"/>
        <v>0</v>
      </c>
      <c r="P110" s="42">
        <f t="shared" si="10"/>
        <v>0</v>
      </c>
      <c r="Q110" s="42">
        <f t="shared" si="10"/>
        <v>0</v>
      </c>
      <c r="R110" s="42">
        <f aca="true" t="shared" si="16" ref="R110:R126">T110+S110</f>
        <v>0</v>
      </c>
      <c r="S110" s="75">
        <v>0</v>
      </c>
      <c r="T110" s="128">
        <f t="shared" si="11"/>
        <v>0</v>
      </c>
      <c r="U110" s="42">
        <f t="shared" si="12"/>
        <v>0</v>
      </c>
      <c r="V110" s="42">
        <f t="shared" si="14"/>
        <v>0</v>
      </c>
      <c r="W110" s="79">
        <f t="shared" si="15"/>
        <v>0</v>
      </c>
      <c r="X110" s="136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4"/>
      <c r="AO110" s="124"/>
      <c r="AP110" s="124"/>
      <c r="AQ110" s="124"/>
      <c r="AR110" s="124"/>
      <c r="AS110" s="124"/>
      <c r="AT110" s="124"/>
      <c r="AU110" s="124"/>
      <c r="AV110" s="124"/>
      <c r="AW110" s="124"/>
      <c r="AX110" s="124"/>
      <c r="AY110" s="124"/>
      <c r="AZ110" s="124"/>
      <c r="BA110" s="124"/>
      <c r="BB110" s="124"/>
      <c r="BC110" s="124"/>
      <c r="BD110" s="124"/>
      <c r="BE110" s="124"/>
      <c r="BF110" s="124"/>
      <c r="BG110" s="124"/>
      <c r="BH110" s="124"/>
      <c r="BI110" s="124"/>
      <c r="BJ110" s="124"/>
      <c r="BK110" s="124"/>
      <c r="BL110" s="124"/>
      <c r="BM110" s="124"/>
      <c r="BN110" s="124"/>
      <c r="BO110" s="124"/>
      <c r="BP110" s="124"/>
      <c r="BQ110" s="124"/>
      <c r="BR110" s="124"/>
      <c r="BS110" s="124"/>
      <c r="BT110" s="124"/>
      <c r="BU110" s="124"/>
      <c r="BV110" s="124"/>
      <c r="BW110" s="124"/>
      <c r="BX110" s="124"/>
      <c r="BY110" s="124"/>
      <c r="BZ110" s="124"/>
      <c r="CA110" s="124"/>
      <c r="CB110" s="124"/>
      <c r="CC110" s="124"/>
      <c r="CD110" s="124"/>
      <c r="CE110" s="124"/>
      <c r="CF110" s="124"/>
      <c r="CG110" s="124"/>
      <c r="CH110" s="124"/>
      <c r="CI110" s="124"/>
      <c r="CJ110" s="124"/>
      <c r="CK110" s="124"/>
      <c r="CL110" s="124"/>
      <c r="CM110" s="124"/>
      <c r="CN110" s="124"/>
      <c r="CO110" s="124"/>
      <c r="CP110" s="124"/>
      <c r="CQ110" s="124"/>
      <c r="CR110" s="124"/>
      <c r="CS110" s="124"/>
      <c r="CT110" s="124"/>
      <c r="CU110" s="124"/>
      <c r="CV110" s="124"/>
      <c r="CW110" s="124"/>
      <c r="CX110" s="124"/>
      <c r="CY110" s="124"/>
      <c r="CZ110" s="124"/>
      <c r="DA110" s="124"/>
      <c r="DB110" s="124"/>
      <c r="DC110" s="124"/>
      <c r="DD110" s="124"/>
      <c r="DE110" s="124"/>
      <c r="DF110" s="124"/>
      <c r="DG110" s="124"/>
      <c r="DH110" s="124"/>
      <c r="DI110" s="124"/>
      <c r="DJ110" s="124"/>
      <c r="DK110" s="124"/>
      <c r="DL110" s="124"/>
      <c r="DM110" s="124"/>
      <c r="DN110" s="124"/>
      <c r="DO110" s="124"/>
      <c r="DP110" s="124"/>
      <c r="DQ110" s="124"/>
      <c r="DR110" s="124"/>
      <c r="DS110" s="124"/>
      <c r="DT110" s="124"/>
      <c r="DU110" s="124"/>
      <c r="DV110" s="124"/>
      <c r="DW110" s="124"/>
      <c r="DX110" s="124"/>
      <c r="DY110" s="124"/>
      <c r="DZ110" s="124"/>
      <c r="EA110" s="124"/>
      <c r="EB110" s="124"/>
      <c r="EC110" s="124"/>
      <c r="ED110" s="124"/>
      <c r="EE110" s="124"/>
      <c r="EF110" s="124"/>
      <c r="EG110" s="124"/>
      <c r="EH110" s="124"/>
      <c r="EI110" s="124"/>
      <c r="EJ110" s="124"/>
      <c r="EK110" s="124"/>
      <c r="EL110" s="124"/>
      <c r="EM110" s="124"/>
      <c r="EN110" s="124"/>
      <c r="EO110" s="124"/>
      <c r="EP110" s="124"/>
      <c r="EQ110" s="124"/>
      <c r="ER110" s="124"/>
      <c r="ES110" s="124"/>
      <c r="ET110" s="124"/>
      <c r="EU110" s="124"/>
      <c r="EV110" s="124"/>
      <c r="EW110" s="124"/>
      <c r="EX110" s="124"/>
      <c r="EY110" s="124"/>
      <c r="EZ110" s="124"/>
      <c r="FA110" s="124"/>
      <c r="FB110" s="124"/>
      <c r="FC110" s="124"/>
      <c r="FD110" s="124"/>
      <c r="FE110" s="124"/>
      <c r="FF110" s="124"/>
      <c r="FG110" s="124"/>
      <c r="FH110" s="124"/>
      <c r="FI110" s="124"/>
      <c r="FJ110" s="124"/>
      <c r="FK110" s="124"/>
      <c r="FL110" s="124"/>
      <c r="FM110" s="124"/>
      <c r="FN110" s="124"/>
      <c r="FO110" s="124"/>
      <c r="FP110" s="124"/>
      <c r="FQ110" s="124"/>
      <c r="FR110" s="124"/>
      <c r="FS110" s="124"/>
      <c r="FT110" s="124"/>
      <c r="FU110" s="124"/>
      <c r="FV110" s="124"/>
      <c r="FW110" s="124"/>
      <c r="FX110" s="124"/>
      <c r="FY110" s="124"/>
      <c r="FZ110" s="124"/>
      <c r="GA110" s="124"/>
      <c r="GB110" s="124"/>
      <c r="GC110" s="124"/>
      <c r="GD110" s="124"/>
      <c r="GE110" s="124"/>
      <c r="GF110" s="124"/>
      <c r="GG110" s="124"/>
      <c r="GH110" s="124"/>
      <c r="GI110" s="124"/>
      <c r="GJ110" s="124"/>
      <c r="GK110" s="124"/>
      <c r="GL110" s="124"/>
      <c r="GM110" s="124"/>
      <c r="GN110" s="124"/>
      <c r="GO110" s="124"/>
      <c r="GP110" s="124"/>
      <c r="GQ110" s="124"/>
      <c r="GR110" s="124"/>
      <c r="GS110" s="124"/>
      <c r="GT110" s="124"/>
      <c r="GU110" s="124"/>
      <c r="GV110" s="124"/>
      <c r="GW110" s="124"/>
      <c r="GX110" s="124"/>
      <c r="GY110" s="124"/>
      <c r="GZ110" s="124"/>
      <c r="HA110" s="124"/>
      <c r="HB110" s="124"/>
      <c r="HC110" s="124"/>
      <c r="HD110" s="124"/>
      <c r="HE110" s="124"/>
      <c r="HF110" s="124"/>
      <c r="HG110" s="124"/>
      <c r="HH110" s="124"/>
      <c r="HI110" s="124"/>
      <c r="HJ110" s="124"/>
      <c r="HK110" s="124"/>
      <c r="HL110" s="124"/>
      <c r="HM110" s="124"/>
      <c r="HN110" s="124"/>
      <c r="HO110" s="124"/>
      <c r="HP110" s="124"/>
      <c r="HQ110" s="124"/>
      <c r="HR110" s="124"/>
      <c r="HS110" s="124"/>
      <c r="HT110" s="124"/>
      <c r="HU110" s="124"/>
      <c r="HV110" s="124"/>
      <c r="HW110" s="124"/>
      <c r="HX110" s="124"/>
      <c r="HY110" s="124"/>
      <c r="HZ110" s="124"/>
      <c r="IA110" s="124"/>
      <c r="IB110" s="124"/>
      <c r="IC110" s="124"/>
      <c r="ID110" s="124"/>
      <c r="IE110" s="124"/>
      <c r="IF110" s="124"/>
      <c r="IG110" s="124"/>
      <c r="IH110" s="124"/>
      <c r="II110" s="124"/>
      <c r="IJ110" s="124"/>
      <c r="IK110" s="124"/>
      <c r="IL110" s="124"/>
      <c r="IM110" s="124"/>
      <c r="IN110" s="124"/>
      <c r="IO110" s="124"/>
      <c r="IP110" s="124"/>
      <c r="IQ110" s="124"/>
      <c r="IR110" s="124"/>
      <c r="IS110" s="124"/>
      <c r="IT110" s="124"/>
      <c r="IU110" s="124"/>
      <c r="IV110" s="124"/>
    </row>
    <row r="111" spans="1:256" ht="12.75" customHeight="1">
      <c r="A111" s="62" t="s">
        <v>306</v>
      </c>
      <c r="B111" s="38" t="s">
        <v>304</v>
      </c>
      <c r="C111" s="38">
        <v>5</v>
      </c>
      <c r="D111" s="38" t="s">
        <v>197</v>
      </c>
      <c r="E111" s="183" t="s">
        <v>726</v>
      </c>
      <c r="F111" s="135">
        <v>0</v>
      </c>
      <c r="G111" s="135">
        <v>0</v>
      </c>
      <c r="H111" s="135">
        <v>0</v>
      </c>
      <c r="I111" s="139">
        <f>I113</f>
        <v>38882.5</v>
      </c>
      <c r="J111" s="139">
        <f>J113</f>
        <v>38882.5</v>
      </c>
      <c r="K111" s="139">
        <f>K113</f>
        <v>0</v>
      </c>
      <c r="L111" s="42">
        <f t="shared" si="13"/>
        <v>62068</v>
      </c>
      <c r="M111" s="42">
        <f>M113</f>
        <v>62068</v>
      </c>
      <c r="N111" s="42">
        <f>N113</f>
        <v>0</v>
      </c>
      <c r="O111" s="42">
        <f t="shared" si="9"/>
        <v>23185.5</v>
      </c>
      <c r="P111" s="42">
        <f t="shared" si="10"/>
        <v>23185.5</v>
      </c>
      <c r="Q111" s="42">
        <f t="shared" si="10"/>
        <v>0</v>
      </c>
      <c r="R111" s="42">
        <f t="shared" si="16"/>
        <v>70136.8</v>
      </c>
      <c r="S111" s="42">
        <f>S113</f>
        <v>70136.8</v>
      </c>
      <c r="T111" s="128">
        <f t="shared" si="11"/>
        <v>0</v>
      </c>
      <c r="U111" s="42">
        <f t="shared" si="12"/>
        <v>80657.32</v>
      </c>
      <c r="V111" s="42">
        <f t="shared" si="14"/>
        <v>80657.32</v>
      </c>
      <c r="W111" s="79">
        <f t="shared" si="15"/>
        <v>0</v>
      </c>
      <c r="X111" s="136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  <c r="BF111" s="200"/>
      <c r="BG111" s="200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  <c r="CG111" s="200"/>
      <c r="CH111" s="200"/>
      <c r="CI111" s="200"/>
      <c r="CJ111" s="200"/>
      <c r="CK111" s="200"/>
      <c r="CL111" s="200"/>
      <c r="CM111" s="200"/>
      <c r="CN111" s="200"/>
      <c r="CO111" s="200"/>
      <c r="CP111" s="200"/>
      <c r="CQ111" s="200"/>
      <c r="CR111" s="200"/>
      <c r="CS111" s="200"/>
      <c r="CT111" s="200"/>
      <c r="CU111" s="200"/>
      <c r="CV111" s="200"/>
      <c r="CW111" s="200"/>
      <c r="CX111" s="200"/>
      <c r="CY111" s="200"/>
      <c r="CZ111" s="200"/>
      <c r="DA111" s="200"/>
      <c r="DB111" s="200"/>
      <c r="DC111" s="200"/>
      <c r="DD111" s="200"/>
      <c r="DE111" s="200"/>
      <c r="DF111" s="200"/>
      <c r="DG111" s="200"/>
      <c r="DH111" s="200"/>
      <c r="DI111" s="200"/>
      <c r="DJ111" s="200"/>
      <c r="DK111" s="200"/>
      <c r="DL111" s="200"/>
      <c r="DM111" s="200"/>
      <c r="DN111" s="200"/>
      <c r="DO111" s="200"/>
      <c r="DP111" s="200"/>
      <c r="DQ111" s="200"/>
      <c r="DR111" s="200"/>
      <c r="DS111" s="200"/>
      <c r="DT111" s="200"/>
      <c r="DU111" s="200"/>
      <c r="DV111" s="200"/>
      <c r="DW111" s="200"/>
      <c r="DX111" s="200"/>
      <c r="DY111" s="200"/>
      <c r="DZ111" s="200"/>
      <c r="EA111" s="200"/>
      <c r="EB111" s="200"/>
      <c r="EC111" s="200"/>
      <c r="ED111" s="200"/>
      <c r="EE111" s="200"/>
      <c r="EF111" s="200"/>
      <c r="EG111" s="200"/>
      <c r="EH111" s="200"/>
      <c r="EI111" s="200"/>
      <c r="EJ111" s="200"/>
      <c r="EK111" s="200"/>
      <c r="EL111" s="200"/>
      <c r="EM111" s="200"/>
      <c r="EN111" s="200"/>
      <c r="EO111" s="200"/>
      <c r="EP111" s="200"/>
      <c r="EQ111" s="200"/>
      <c r="ER111" s="200"/>
      <c r="ES111" s="200"/>
      <c r="ET111" s="200"/>
      <c r="EU111" s="200"/>
      <c r="EV111" s="200"/>
      <c r="EW111" s="200"/>
      <c r="EX111" s="200"/>
      <c r="EY111" s="200"/>
      <c r="EZ111" s="200"/>
      <c r="FA111" s="200"/>
      <c r="FB111" s="200"/>
      <c r="FC111" s="200"/>
      <c r="FD111" s="200"/>
      <c r="FE111" s="200"/>
      <c r="FF111" s="200"/>
      <c r="FG111" s="200"/>
      <c r="FH111" s="200"/>
      <c r="FI111" s="200"/>
      <c r="FJ111" s="200"/>
      <c r="FK111" s="200"/>
      <c r="FL111" s="200"/>
      <c r="FM111" s="200"/>
      <c r="FN111" s="200"/>
      <c r="FO111" s="200"/>
      <c r="FP111" s="200"/>
      <c r="FQ111" s="200"/>
      <c r="FR111" s="200"/>
      <c r="FS111" s="200"/>
      <c r="FT111" s="200"/>
      <c r="FU111" s="200"/>
      <c r="FV111" s="200"/>
      <c r="FW111" s="200"/>
      <c r="FX111" s="200"/>
      <c r="FY111" s="200"/>
      <c r="FZ111" s="200"/>
      <c r="GA111" s="200"/>
      <c r="GB111" s="200"/>
      <c r="GC111" s="200"/>
      <c r="GD111" s="200"/>
      <c r="GE111" s="200"/>
      <c r="GF111" s="200"/>
      <c r="GG111" s="200"/>
      <c r="GH111" s="200"/>
      <c r="GI111" s="200"/>
      <c r="GJ111" s="200"/>
      <c r="GK111" s="200"/>
      <c r="GL111" s="200"/>
      <c r="GM111" s="200"/>
      <c r="GN111" s="200"/>
      <c r="GO111" s="200"/>
      <c r="GP111" s="200"/>
      <c r="GQ111" s="200"/>
      <c r="GR111" s="200"/>
      <c r="GS111" s="200"/>
      <c r="GT111" s="200"/>
      <c r="GU111" s="200"/>
      <c r="GV111" s="200"/>
      <c r="GW111" s="200"/>
      <c r="GX111" s="200"/>
      <c r="GY111" s="200"/>
      <c r="GZ111" s="200"/>
      <c r="HA111" s="200"/>
      <c r="HB111" s="200"/>
      <c r="HC111" s="200"/>
      <c r="HD111" s="200"/>
      <c r="HE111" s="200"/>
      <c r="HF111" s="200"/>
      <c r="HG111" s="200"/>
      <c r="HH111" s="200"/>
      <c r="HI111" s="200"/>
      <c r="HJ111" s="200"/>
      <c r="HK111" s="200"/>
      <c r="HL111" s="200"/>
      <c r="HM111" s="200"/>
      <c r="HN111" s="200"/>
      <c r="HO111" s="200"/>
      <c r="HP111" s="200"/>
      <c r="HQ111" s="200"/>
      <c r="HR111" s="200"/>
      <c r="HS111" s="200"/>
      <c r="HT111" s="200"/>
      <c r="HU111" s="200"/>
      <c r="HV111" s="200"/>
      <c r="HW111" s="200"/>
      <c r="HX111" s="200"/>
      <c r="HY111" s="200"/>
      <c r="HZ111" s="200"/>
      <c r="IA111" s="200"/>
      <c r="IB111" s="200"/>
      <c r="IC111" s="200"/>
      <c r="ID111" s="200"/>
      <c r="IE111" s="200"/>
      <c r="IF111" s="200"/>
      <c r="IG111" s="200"/>
      <c r="IH111" s="200"/>
      <c r="II111" s="200"/>
      <c r="IJ111" s="200"/>
      <c r="IK111" s="200"/>
      <c r="IL111" s="200"/>
      <c r="IM111" s="200"/>
      <c r="IN111" s="200"/>
      <c r="IO111" s="200"/>
      <c r="IP111" s="200"/>
      <c r="IQ111" s="200"/>
      <c r="IR111" s="200"/>
      <c r="IS111" s="200"/>
      <c r="IT111" s="200"/>
      <c r="IU111" s="200"/>
      <c r="IV111" s="200"/>
    </row>
    <row r="112" spans="1:256" ht="12.75" customHeight="1">
      <c r="A112" s="126"/>
      <c r="B112" s="127"/>
      <c r="C112" s="127"/>
      <c r="D112" s="127"/>
      <c r="E112" s="74" t="s">
        <v>202</v>
      </c>
      <c r="F112" s="135">
        <v>0</v>
      </c>
      <c r="G112" s="135">
        <v>0</v>
      </c>
      <c r="H112" s="135">
        <v>0</v>
      </c>
      <c r="I112" s="135">
        <v>0</v>
      </c>
      <c r="J112" s="135">
        <v>0</v>
      </c>
      <c r="K112" s="135">
        <v>0</v>
      </c>
      <c r="L112" s="42">
        <f t="shared" si="13"/>
        <v>0</v>
      </c>
      <c r="M112" s="75"/>
      <c r="N112" s="75"/>
      <c r="O112" s="42">
        <f t="shared" si="9"/>
        <v>0</v>
      </c>
      <c r="P112" s="42">
        <f t="shared" si="10"/>
        <v>0</v>
      </c>
      <c r="Q112" s="42">
        <f t="shared" si="10"/>
        <v>0</v>
      </c>
      <c r="R112" s="42">
        <f t="shared" si="16"/>
        <v>0</v>
      </c>
      <c r="S112" s="75"/>
      <c r="T112" s="128">
        <f t="shared" si="11"/>
        <v>0</v>
      </c>
      <c r="U112" s="42">
        <f t="shared" si="12"/>
        <v>0</v>
      </c>
      <c r="V112" s="42">
        <f t="shared" si="14"/>
        <v>0</v>
      </c>
      <c r="W112" s="79">
        <f t="shared" si="15"/>
        <v>0</v>
      </c>
      <c r="X112" s="136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4"/>
      <c r="EU112" s="124"/>
      <c r="EV112" s="124"/>
      <c r="EW112" s="124"/>
      <c r="EX112" s="124"/>
      <c r="EY112" s="124"/>
      <c r="EZ112" s="124"/>
      <c r="FA112" s="124"/>
      <c r="FB112" s="124"/>
      <c r="FC112" s="124"/>
      <c r="FD112" s="124"/>
      <c r="FE112" s="124"/>
      <c r="FF112" s="124"/>
      <c r="FG112" s="124"/>
      <c r="FH112" s="124"/>
      <c r="FI112" s="124"/>
      <c r="FJ112" s="124"/>
      <c r="FK112" s="124"/>
      <c r="FL112" s="124"/>
      <c r="FM112" s="124"/>
      <c r="FN112" s="124"/>
      <c r="FO112" s="124"/>
      <c r="FP112" s="124"/>
      <c r="FQ112" s="124"/>
      <c r="FR112" s="124"/>
      <c r="FS112" s="124"/>
      <c r="FT112" s="124"/>
      <c r="FU112" s="124"/>
      <c r="FV112" s="124"/>
      <c r="FW112" s="124"/>
      <c r="FX112" s="124"/>
      <c r="FY112" s="124"/>
      <c r="FZ112" s="124"/>
      <c r="GA112" s="124"/>
      <c r="GB112" s="124"/>
      <c r="GC112" s="124"/>
      <c r="GD112" s="124"/>
      <c r="GE112" s="124"/>
      <c r="GF112" s="124"/>
      <c r="GG112" s="124"/>
      <c r="GH112" s="124"/>
      <c r="GI112" s="124"/>
      <c r="GJ112" s="124"/>
      <c r="GK112" s="124"/>
      <c r="GL112" s="124"/>
      <c r="GM112" s="124"/>
      <c r="GN112" s="124"/>
      <c r="GO112" s="124"/>
      <c r="GP112" s="124"/>
      <c r="GQ112" s="124"/>
      <c r="GR112" s="124"/>
      <c r="GS112" s="124"/>
      <c r="GT112" s="124"/>
      <c r="GU112" s="124"/>
      <c r="GV112" s="124"/>
      <c r="GW112" s="124"/>
      <c r="GX112" s="124"/>
      <c r="GY112" s="124"/>
      <c r="GZ112" s="124"/>
      <c r="HA112" s="124"/>
      <c r="HB112" s="124"/>
      <c r="HC112" s="124"/>
      <c r="HD112" s="124"/>
      <c r="HE112" s="124"/>
      <c r="HF112" s="124"/>
      <c r="HG112" s="124"/>
      <c r="HH112" s="124"/>
      <c r="HI112" s="124"/>
      <c r="HJ112" s="124"/>
      <c r="HK112" s="124"/>
      <c r="HL112" s="124"/>
      <c r="HM112" s="124"/>
      <c r="HN112" s="124"/>
      <c r="HO112" s="124"/>
      <c r="HP112" s="124"/>
      <c r="HQ112" s="124"/>
      <c r="HR112" s="124"/>
      <c r="HS112" s="124"/>
      <c r="HT112" s="124"/>
      <c r="HU112" s="124"/>
      <c r="HV112" s="124"/>
      <c r="HW112" s="124"/>
      <c r="HX112" s="124"/>
      <c r="HY112" s="124"/>
      <c r="HZ112" s="124"/>
      <c r="IA112" s="124"/>
      <c r="IB112" s="124"/>
      <c r="IC112" s="124"/>
      <c r="ID112" s="124"/>
      <c r="IE112" s="124"/>
      <c r="IF112" s="124"/>
      <c r="IG112" s="124"/>
      <c r="IH112" s="124"/>
      <c r="II112" s="124"/>
      <c r="IJ112" s="124"/>
      <c r="IK112" s="124"/>
      <c r="IL112" s="124"/>
      <c r="IM112" s="124"/>
      <c r="IN112" s="124"/>
      <c r="IO112" s="124"/>
      <c r="IP112" s="124"/>
      <c r="IQ112" s="124"/>
      <c r="IR112" s="124"/>
      <c r="IS112" s="124"/>
      <c r="IT112" s="124"/>
      <c r="IU112" s="124"/>
      <c r="IV112" s="124"/>
    </row>
    <row r="113" spans="1:256" s="130" customFormat="1" ht="28.5" customHeight="1">
      <c r="A113" s="126" t="s">
        <v>308</v>
      </c>
      <c r="B113" s="127" t="s">
        <v>304</v>
      </c>
      <c r="C113" s="127">
        <v>5</v>
      </c>
      <c r="D113" s="127">
        <v>2</v>
      </c>
      <c r="E113" s="159" t="s">
        <v>805</v>
      </c>
      <c r="F113" s="135">
        <v>0</v>
      </c>
      <c r="G113" s="135">
        <v>0</v>
      </c>
      <c r="H113" s="135">
        <v>0</v>
      </c>
      <c r="I113" s="149">
        <f>J113+K113</f>
        <v>38882.5</v>
      </c>
      <c r="J113" s="149">
        <v>38882.5</v>
      </c>
      <c r="K113" s="139">
        <v>0</v>
      </c>
      <c r="L113" s="42">
        <f t="shared" si="13"/>
        <v>62068</v>
      </c>
      <c r="M113" s="75">
        <v>62068</v>
      </c>
      <c r="N113" s="75"/>
      <c r="O113" s="42">
        <f t="shared" si="9"/>
        <v>23185.5</v>
      </c>
      <c r="P113" s="42">
        <f t="shared" si="10"/>
        <v>23185.5</v>
      </c>
      <c r="Q113" s="42">
        <f t="shared" si="10"/>
        <v>0</v>
      </c>
      <c r="R113" s="42">
        <f t="shared" si="16"/>
        <v>70136.8</v>
      </c>
      <c r="S113" s="75">
        <v>70136.8</v>
      </c>
      <c r="T113" s="128">
        <f t="shared" si="11"/>
        <v>0</v>
      </c>
      <c r="U113" s="42">
        <f t="shared" si="12"/>
        <v>80657.4</v>
      </c>
      <c r="V113" s="42">
        <v>80657.4</v>
      </c>
      <c r="W113" s="79">
        <f t="shared" si="15"/>
        <v>0</v>
      </c>
      <c r="X113" s="136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4"/>
      <c r="AN113" s="124"/>
      <c r="AO113" s="124"/>
      <c r="AP113" s="124"/>
      <c r="AQ113" s="124"/>
      <c r="AR113" s="124"/>
      <c r="AS113" s="124"/>
      <c r="AT113" s="124"/>
      <c r="AU113" s="124"/>
      <c r="AV113" s="124"/>
      <c r="AW113" s="124"/>
      <c r="AX113" s="124"/>
      <c r="AY113" s="124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24"/>
      <c r="BQ113" s="124"/>
      <c r="BR113" s="124"/>
      <c r="BS113" s="124"/>
      <c r="BT113" s="124"/>
      <c r="BU113" s="124"/>
      <c r="BV113" s="124"/>
      <c r="BW113" s="124"/>
      <c r="BX113" s="124"/>
      <c r="BY113" s="124"/>
      <c r="BZ113" s="124"/>
      <c r="CA113" s="124"/>
      <c r="CB113" s="124"/>
      <c r="CC113" s="124"/>
      <c r="CD113" s="124"/>
      <c r="CE113" s="124"/>
      <c r="CF113" s="124"/>
      <c r="CG113" s="124"/>
      <c r="CH113" s="124"/>
      <c r="CI113" s="124"/>
      <c r="CJ113" s="124"/>
      <c r="CK113" s="124"/>
      <c r="CL113" s="124"/>
      <c r="CM113" s="124"/>
      <c r="CN113" s="124"/>
      <c r="CO113" s="124"/>
      <c r="CP113" s="124"/>
      <c r="CQ113" s="124"/>
      <c r="CR113" s="124"/>
      <c r="CS113" s="124"/>
      <c r="CT113" s="124"/>
      <c r="CU113" s="124"/>
      <c r="CV113" s="124"/>
      <c r="CW113" s="124"/>
      <c r="CX113" s="124"/>
      <c r="CY113" s="124"/>
      <c r="CZ113" s="124"/>
      <c r="DA113" s="124"/>
      <c r="DB113" s="124"/>
      <c r="DC113" s="124"/>
      <c r="DD113" s="124"/>
      <c r="DE113" s="124"/>
      <c r="DF113" s="124"/>
      <c r="DG113" s="124"/>
      <c r="DH113" s="124"/>
      <c r="DI113" s="124"/>
      <c r="DJ113" s="124"/>
      <c r="DK113" s="124"/>
      <c r="DL113" s="124"/>
      <c r="DM113" s="124"/>
      <c r="DN113" s="124"/>
      <c r="DO113" s="124"/>
      <c r="DP113" s="124"/>
      <c r="DQ113" s="124"/>
      <c r="DR113" s="124"/>
      <c r="DS113" s="124"/>
      <c r="DT113" s="124"/>
      <c r="DU113" s="124"/>
      <c r="DV113" s="124"/>
      <c r="DW113" s="124"/>
      <c r="DX113" s="124"/>
      <c r="DY113" s="124"/>
      <c r="DZ113" s="124"/>
      <c r="EA113" s="124"/>
      <c r="EB113" s="124"/>
      <c r="EC113" s="124"/>
      <c r="ED113" s="124"/>
      <c r="EE113" s="124"/>
      <c r="EF113" s="124"/>
      <c r="EG113" s="124"/>
      <c r="EH113" s="124"/>
      <c r="EI113" s="124"/>
      <c r="EJ113" s="124"/>
      <c r="EK113" s="124"/>
      <c r="EL113" s="124"/>
      <c r="EM113" s="124"/>
      <c r="EN113" s="124"/>
      <c r="EO113" s="124"/>
      <c r="EP113" s="124"/>
      <c r="EQ113" s="124"/>
      <c r="ER113" s="124"/>
      <c r="ES113" s="124"/>
      <c r="ET113" s="124"/>
      <c r="EU113" s="124"/>
      <c r="EV113" s="124"/>
      <c r="EW113" s="124"/>
      <c r="EX113" s="124"/>
      <c r="EY113" s="124"/>
      <c r="EZ113" s="124"/>
      <c r="FA113" s="124"/>
      <c r="FB113" s="124"/>
      <c r="FC113" s="124"/>
      <c r="FD113" s="124"/>
      <c r="FE113" s="124"/>
      <c r="FF113" s="124"/>
      <c r="FG113" s="124"/>
      <c r="FH113" s="124"/>
      <c r="FI113" s="124"/>
      <c r="FJ113" s="124"/>
      <c r="FK113" s="124"/>
      <c r="FL113" s="124"/>
      <c r="FM113" s="124"/>
      <c r="FN113" s="124"/>
      <c r="FO113" s="124"/>
      <c r="FP113" s="124"/>
      <c r="FQ113" s="124"/>
      <c r="FR113" s="124"/>
      <c r="FS113" s="124"/>
      <c r="FT113" s="124"/>
      <c r="FU113" s="124"/>
      <c r="FV113" s="124"/>
      <c r="FW113" s="124"/>
      <c r="FX113" s="124"/>
      <c r="FY113" s="124"/>
      <c r="FZ113" s="124"/>
      <c r="GA113" s="124"/>
      <c r="GB113" s="124"/>
      <c r="GC113" s="124"/>
      <c r="GD113" s="124"/>
      <c r="GE113" s="124"/>
      <c r="GF113" s="124"/>
      <c r="GG113" s="124"/>
      <c r="GH113" s="124"/>
      <c r="GI113" s="124"/>
      <c r="GJ113" s="124"/>
      <c r="GK113" s="124"/>
      <c r="GL113" s="124"/>
      <c r="GM113" s="124"/>
      <c r="GN113" s="124"/>
      <c r="GO113" s="124"/>
      <c r="GP113" s="124"/>
      <c r="GQ113" s="124"/>
      <c r="GR113" s="124"/>
      <c r="GS113" s="124"/>
      <c r="GT113" s="124"/>
      <c r="GU113" s="124"/>
      <c r="GV113" s="124"/>
      <c r="GW113" s="124"/>
      <c r="GX113" s="124"/>
      <c r="GY113" s="124"/>
      <c r="GZ113" s="124"/>
      <c r="HA113" s="124"/>
      <c r="HB113" s="124"/>
      <c r="HC113" s="124"/>
      <c r="HD113" s="124"/>
      <c r="HE113" s="124"/>
      <c r="HF113" s="124"/>
      <c r="HG113" s="124"/>
      <c r="HH113" s="124"/>
      <c r="HI113" s="124"/>
      <c r="HJ113" s="124"/>
      <c r="HK113" s="124"/>
      <c r="HL113" s="124"/>
      <c r="HM113" s="124"/>
      <c r="HN113" s="124"/>
      <c r="HO113" s="124"/>
      <c r="HP113" s="124"/>
      <c r="HQ113" s="124"/>
      <c r="HR113" s="124"/>
      <c r="HS113" s="124"/>
      <c r="HT113" s="124"/>
      <c r="HU113" s="124"/>
      <c r="HV113" s="124"/>
      <c r="HW113" s="124"/>
      <c r="HX113" s="124"/>
      <c r="HY113" s="124"/>
      <c r="HZ113" s="124"/>
      <c r="IA113" s="124"/>
      <c r="IB113" s="124"/>
      <c r="IC113" s="124"/>
      <c r="ID113" s="124"/>
      <c r="IE113" s="124"/>
      <c r="IF113" s="124"/>
      <c r="IG113" s="124"/>
      <c r="IH113" s="124"/>
      <c r="II113" s="124"/>
      <c r="IJ113" s="124"/>
      <c r="IK113" s="124"/>
      <c r="IL113" s="124"/>
      <c r="IM113" s="124"/>
      <c r="IN113" s="124"/>
      <c r="IO113" s="124"/>
      <c r="IP113" s="124"/>
      <c r="IQ113" s="124"/>
      <c r="IR113" s="124"/>
      <c r="IS113" s="124"/>
      <c r="IT113" s="124"/>
      <c r="IU113" s="124"/>
      <c r="IV113" s="124"/>
    </row>
    <row r="114" spans="1:256" ht="12.75" customHeight="1">
      <c r="A114" s="126" t="s">
        <v>329</v>
      </c>
      <c r="B114" s="127" t="s">
        <v>330</v>
      </c>
      <c r="C114" s="127" t="s">
        <v>197</v>
      </c>
      <c r="D114" s="127" t="s">
        <v>197</v>
      </c>
      <c r="E114" s="195" t="s">
        <v>331</v>
      </c>
      <c r="F114" s="163">
        <v>1181807.6</v>
      </c>
      <c r="G114" s="163">
        <v>1037299.1</v>
      </c>
      <c r="H114" s="163">
        <v>144508.5</v>
      </c>
      <c r="I114" s="163">
        <f>J114+K114</f>
        <v>1675269.23</v>
      </c>
      <c r="J114" s="163">
        <f>J116+J120+J124+J127</f>
        <v>1207030.83</v>
      </c>
      <c r="K114" s="163">
        <f>K116+K120+K124+K127</f>
        <v>468238.39999999997</v>
      </c>
      <c r="L114" s="42">
        <f t="shared" si="13"/>
        <v>2673447</v>
      </c>
      <c r="M114" s="191">
        <f>M116+M120+M124+M127</f>
        <v>1927677.4</v>
      </c>
      <c r="N114" s="191">
        <f>N116+N120+N124+N127</f>
        <v>745769.6</v>
      </c>
      <c r="O114" s="42">
        <f t="shared" si="9"/>
        <v>998177.7699999998</v>
      </c>
      <c r="P114" s="42">
        <f t="shared" si="10"/>
        <v>720646.5699999998</v>
      </c>
      <c r="Q114" s="42">
        <f t="shared" si="10"/>
        <v>277531.2</v>
      </c>
      <c r="R114" s="42">
        <f t="shared" si="16"/>
        <v>3073198.9200000004</v>
      </c>
      <c r="S114" s="75">
        <f>S116+S120+S124+S127</f>
        <v>2178275.4000000004</v>
      </c>
      <c r="T114" s="128">
        <f t="shared" si="11"/>
        <v>894923.52</v>
      </c>
      <c r="U114" s="42">
        <f t="shared" si="12"/>
        <v>3578924.9340000004</v>
      </c>
      <c r="V114" s="42">
        <f t="shared" si="14"/>
        <v>2505016.7100000004</v>
      </c>
      <c r="W114" s="79">
        <f t="shared" si="15"/>
        <v>1073908.224</v>
      </c>
      <c r="X114" s="136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/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/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  <c r="DE114" s="124"/>
      <c r="DF114" s="124"/>
      <c r="DG114" s="124"/>
      <c r="DH114" s="124"/>
      <c r="DI114" s="124"/>
      <c r="DJ114" s="124"/>
      <c r="DK114" s="124"/>
      <c r="DL114" s="124"/>
      <c r="DM114" s="124"/>
      <c r="DN114" s="124"/>
      <c r="DO114" s="124"/>
      <c r="DP114" s="124"/>
      <c r="DQ114" s="124"/>
      <c r="DR114" s="124"/>
      <c r="DS114" s="124"/>
      <c r="DT114" s="124"/>
      <c r="DU114" s="124"/>
      <c r="DV114" s="124"/>
      <c r="DW114" s="124"/>
      <c r="DX114" s="124"/>
      <c r="DY114" s="124"/>
      <c r="DZ114" s="124"/>
      <c r="EA114" s="124"/>
      <c r="EB114" s="124"/>
      <c r="EC114" s="124"/>
      <c r="ED114" s="124"/>
      <c r="EE114" s="124"/>
      <c r="EF114" s="124"/>
      <c r="EG114" s="124"/>
      <c r="EH114" s="124"/>
      <c r="EI114" s="124"/>
      <c r="EJ114" s="124"/>
      <c r="EK114" s="124"/>
      <c r="EL114" s="124"/>
      <c r="EM114" s="124"/>
      <c r="EN114" s="124"/>
      <c r="EO114" s="124"/>
      <c r="EP114" s="124"/>
      <c r="EQ114" s="124"/>
      <c r="ER114" s="124"/>
      <c r="ES114" s="124"/>
      <c r="ET114" s="124"/>
      <c r="EU114" s="124"/>
      <c r="EV114" s="124"/>
      <c r="EW114" s="124"/>
      <c r="EX114" s="124"/>
      <c r="EY114" s="124"/>
      <c r="EZ114" s="124"/>
      <c r="FA114" s="124"/>
      <c r="FB114" s="124"/>
      <c r="FC114" s="124"/>
      <c r="FD114" s="124"/>
      <c r="FE114" s="124"/>
      <c r="FF114" s="124"/>
      <c r="FG114" s="124"/>
      <c r="FH114" s="124"/>
      <c r="FI114" s="124"/>
      <c r="FJ114" s="124"/>
      <c r="FK114" s="124"/>
      <c r="FL114" s="124"/>
      <c r="FM114" s="124"/>
      <c r="FN114" s="124"/>
      <c r="FO114" s="124"/>
      <c r="FP114" s="124"/>
      <c r="FQ114" s="124"/>
      <c r="FR114" s="124"/>
      <c r="FS114" s="124"/>
      <c r="FT114" s="124"/>
      <c r="FU114" s="124"/>
      <c r="FV114" s="124"/>
      <c r="FW114" s="124"/>
      <c r="FX114" s="124"/>
      <c r="FY114" s="124"/>
      <c r="FZ114" s="124"/>
      <c r="GA114" s="124"/>
      <c r="GB114" s="124"/>
      <c r="GC114" s="124"/>
      <c r="GD114" s="124"/>
      <c r="GE114" s="124"/>
      <c r="GF114" s="124"/>
      <c r="GG114" s="124"/>
      <c r="GH114" s="124"/>
      <c r="GI114" s="124"/>
      <c r="GJ114" s="124"/>
      <c r="GK114" s="124"/>
      <c r="GL114" s="124"/>
      <c r="GM114" s="124"/>
      <c r="GN114" s="124"/>
      <c r="GO114" s="124"/>
      <c r="GP114" s="124"/>
      <c r="GQ114" s="124"/>
      <c r="GR114" s="124"/>
      <c r="GS114" s="124"/>
      <c r="GT114" s="124"/>
      <c r="GU114" s="124"/>
      <c r="GV114" s="124"/>
      <c r="GW114" s="124"/>
      <c r="GX114" s="124"/>
      <c r="GY114" s="124"/>
      <c r="GZ114" s="124"/>
      <c r="HA114" s="124"/>
      <c r="HB114" s="124"/>
      <c r="HC114" s="124"/>
      <c r="HD114" s="124"/>
      <c r="HE114" s="124"/>
      <c r="HF114" s="124"/>
      <c r="HG114" s="124"/>
      <c r="HH114" s="124"/>
      <c r="HI114" s="124"/>
      <c r="HJ114" s="124"/>
      <c r="HK114" s="124"/>
      <c r="HL114" s="124"/>
      <c r="HM114" s="124"/>
      <c r="HN114" s="124"/>
      <c r="HO114" s="124"/>
      <c r="HP114" s="124"/>
      <c r="HQ114" s="124"/>
      <c r="HR114" s="124"/>
      <c r="HS114" s="124"/>
      <c r="HT114" s="124"/>
      <c r="HU114" s="124"/>
      <c r="HV114" s="124"/>
      <c r="HW114" s="124"/>
      <c r="HX114" s="124"/>
      <c r="HY114" s="124"/>
      <c r="HZ114" s="124"/>
      <c r="IA114" s="124"/>
      <c r="IB114" s="124"/>
      <c r="IC114" s="124"/>
      <c r="ID114" s="124"/>
      <c r="IE114" s="124"/>
      <c r="IF114" s="124"/>
      <c r="IG114" s="124"/>
      <c r="IH114" s="124"/>
      <c r="II114" s="124"/>
      <c r="IJ114" s="124"/>
      <c r="IK114" s="124"/>
      <c r="IL114" s="124"/>
      <c r="IM114" s="124"/>
      <c r="IN114" s="124"/>
      <c r="IO114" s="124"/>
      <c r="IP114" s="124"/>
      <c r="IQ114" s="124"/>
      <c r="IR114" s="124"/>
      <c r="IS114" s="124"/>
      <c r="IT114" s="124"/>
      <c r="IU114" s="124"/>
      <c r="IV114" s="124"/>
    </row>
    <row r="115" spans="1:256" ht="12.75" customHeight="1">
      <c r="A115" s="126"/>
      <c r="B115" s="127"/>
      <c r="C115" s="127"/>
      <c r="D115" s="127"/>
      <c r="E115" s="74" t="s">
        <v>5</v>
      </c>
      <c r="F115" s="135"/>
      <c r="G115" s="135"/>
      <c r="H115" s="135"/>
      <c r="I115" s="135"/>
      <c r="J115" s="135"/>
      <c r="K115" s="135"/>
      <c r="L115" s="42">
        <f t="shared" si="13"/>
        <v>0</v>
      </c>
      <c r="M115" s="75"/>
      <c r="N115" s="75"/>
      <c r="O115" s="42">
        <f t="shared" si="9"/>
        <v>0</v>
      </c>
      <c r="P115" s="42">
        <f t="shared" si="10"/>
        <v>0</v>
      </c>
      <c r="Q115" s="42">
        <f t="shared" si="10"/>
        <v>0</v>
      </c>
      <c r="R115" s="42">
        <f t="shared" si="16"/>
        <v>0</v>
      </c>
      <c r="S115" s="75"/>
      <c r="T115" s="128">
        <f t="shared" si="11"/>
        <v>0</v>
      </c>
      <c r="U115" s="42">
        <f t="shared" si="12"/>
        <v>0</v>
      </c>
      <c r="V115" s="42">
        <f t="shared" si="14"/>
        <v>0</v>
      </c>
      <c r="W115" s="79">
        <f t="shared" si="15"/>
        <v>0</v>
      </c>
      <c r="X115" s="136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/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/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  <c r="DT115" s="124"/>
      <c r="DU115" s="124"/>
      <c r="DV115" s="124"/>
      <c r="DW115" s="124"/>
      <c r="DX115" s="124"/>
      <c r="DY115" s="124"/>
      <c r="DZ115" s="124"/>
      <c r="EA115" s="124"/>
      <c r="EB115" s="124"/>
      <c r="EC115" s="124"/>
      <c r="ED115" s="124"/>
      <c r="EE115" s="124"/>
      <c r="EF115" s="124"/>
      <c r="EG115" s="124"/>
      <c r="EH115" s="124"/>
      <c r="EI115" s="124"/>
      <c r="EJ115" s="124"/>
      <c r="EK115" s="124"/>
      <c r="EL115" s="124"/>
      <c r="EM115" s="124"/>
      <c r="EN115" s="124"/>
      <c r="EO115" s="124"/>
      <c r="EP115" s="124"/>
      <c r="EQ115" s="124"/>
      <c r="ER115" s="124"/>
      <c r="ES115" s="124"/>
      <c r="ET115" s="124"/>
      <c r="EU115" s="124"/>
      <c r="EV115" s="124"/>
      <c r="EW115" s="124"/>
      <c r="EX115" s="124"/>
      <c r="EY115" s="124"/>
      <c r="EZ115" s="124"/>
      <c r="FA115" s="124"/>
      <c r="FB115" s="124"/>
      <c r="FC115" s="124"/>
      <c r="FD115" s="124"/>
      <c r="FE115" s="124"/>
      <c r="FF115" s="124"/>
      <c r="FG115" s="124"/>
      <c r="FH115" s="124"/>
      <c r="FI115" s="124"/>
      <c r="FJ115" s="124"/>
      <c r="FK115" s="124"/>
      <c r="FL115" s="124"/>
      <c r="FM115" s="124"/>
      <c r="FN115" s="124"/>
      <c r="FO115" s="124"/>
      <c r="FP115" s="124"/>
      <c r="FQ115" s="124"/>
      <c r="FR115" s="124"/>
      <c r="FS115" s="124"/>
      <c r="FT115" s="124"/>
      <c r="FU115" s="124"/>
      <c r="FV115" s="124"/>
      <c r="FW115" s="124"/>
      <c r="FX115" s="124"/>
      <c r="FY115" s="124"/>
      <c r="FZ115" s="124"/>
      <c r="GA115" s="124"/>
      <c r="GB115" s="124"/>
      <c r="GC115" s="124"/>
      <c r="GD115" s="124"/>
      <c r="GE115" s="124"/>
      <c r="GF115" s="124"/>
      <c r="GG115" s="124"/>
      <c r="GH115" s="124"/>
      <c r="GI115" s="124"/>
      <c r="GJ115" s="124"/>
      <c r="GK115" s="124"/>
      <c r="GL115" s="124"/>
      <c r="GM115" s="124"/>
      <c r="GN115" s="124"/>
      <c r="GO115" s="124"/>
      <c r="GP115" s="124"/>
      <c r="GQ115" s="124"/>
      <c r="GR115" s="124"/>
      <c r="GS115" s="124"/>
      <c r="GT115" s="124"/>
      <c r="GU115" s="124"/>
      <c r="GV115" s="124"/>
      <c r="GW115" s="124"/>
      <c r="GX115" s="124"/>
      <c r="GY115" s="124"/>
      <c r="GZ115" s="124"/>
      <c r="HA115" s="124"/>
      <c r="HB115" s="124"/>
      <c r="HC115" s="124"/>
      <c r="HD115" s="124"/>
      <c r="HE115" s="124"/>
      <c r="HF115" s="124"/>
      <c r="HG115" s="124"/>
      <c r="HH115" s="124"/>
      <c r="HI115" s="124"/>
      <c r="HJ115" s="124"/>
      <c r="HK115" s="124"/>
      <c r="HL115" s="124"/>
      <c r="HM115" s="124"/>
      <c r="HN115" s="124"/>
      <c r="HO115" s="124"/>
      <c r="HP115" s="124"/>
      <c r="HQ115" s="124"/>
      <c r="HR115" s="124"/>
      <c r="HS115" s="124"/>
      <c r="HT115" s="124"/>
      <c r="HU115" s="124"/>
      <c r="HV115" s="124"/>
      <c r="HW115" s="124"/>
      <c r="HX115" s="124"/>
      <c r="HY115" s="124"/>
      <c r="HZ115" s="124"/>
      <c r="IA115" s="124"/>
      <c r="IB115" s="124"/>
      <c r="IC115" s="124"/>
      <c r="ID115" s="124"/>
      <c r="IE115" s="124"/>
      <c r="IF115" s="124"/>
      <c r="IG115" s="124"/>
      <c r="IH115" s="124"/>
      <c r="II115" s="124"/>
      <c r="IJ115" s="124"/>
      <c r="IK115" s="124"/>
      <c r="IL115" s="124"/>
      <c r="IM115" s="124"/>
      <c r="IN115" s="124"/>
      <c r="IO115" s="124"/>
      <c r="IP115" s="124"/>
      <c r="IQ115" s="124"/>
      <c r="IR115" s="124"/>
      <c r="IS115" s="124"/>
      <c r="IT115" s="124"/>
      <c r="IU115" s="124"/>
      <c r="IV115" s="124"/>
    </row>
    <row r="116" spans="1:256" ht="22.5" customHeight="1">
      <c r="A116" s="62" t="s">
        <v>332</v>
      </c>
      <c r="B116" s="38" t="s">
        <v>330</v>
      </c>
      <c r="C116" s="38" t="s">
        <v>200</v>
      </c>
      <c r="D116" s="38" t="s">
        <v>197</v>
      </c>
      <c r="E116" s="183" t="s">
        <v>333</v>
      </c>
      <c r="F116" s="139">
        <v>703445.9</v>
      </c>
      <c r="G116" s="139" t="s">
        <v>727</v>
      </c>
      <c r="H116" s="139">
        <v>21623.9</v>
      </c>
      <c r="I116" s="139">
        <f>I118</f>
        <v>782984.63</v>
      </c>
      <c r="J116" s="139">
        <f>J118</f>
        <v>782984.63</v>
      </c>
      <c r="K116" s="139">
        <f>K118</f>
        <v>0</v>
      </c>
      <c r="L116" s="42">
        <f t="shared" si="13"/>
        <v>1249313.5</v>
      </c>
      <c r="M116" s="192">
        <f>M118+M119</f>
        <v>1249313.5</v>
      </c>
      <c r="N116" s="42">
        <f>N118+N119</f>
        <v>0</v>
      </c>
      <c r="O116" s="42">
        <f t="shared" si="9"/>
        <v>466328.87</v>
      </c>
      <c r="P116" s="42">
        <f t="shared" si="10"/>
        <v>466328.87</v>
      </c>
      <c r="Q116" s="42">
        <f t="shared" si="10"/>
        <v>0</v>
      </c>
      <c r="R116" s="42">
        <f t="shared" si="16"/>
        <v>1411724.2</v>
      </c>
      <c r="S116" s="42">
        <f>S118+S119</f>
        <v>1411724.2</v>
      </c>
      <c r="T116" s="128">
        <f t="shared" si="11"/>
        <v>0</v>
      </c>
      <c r="U116" s="42">
        <f t="shared" si="12"/>
        <v>1623482.83</v>
      </c>
      <c r="V116" s="42">
        <f t="shared" si="14"/>
        <v>1623482.83</v>
      </c>
      <c r="W116" s="79">
        <f t="shared" si="15"/>
        <v>0</v>
      </c>
      <c r="X116" s="136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  <c r="BF116" s="200"/>
      <c r="BG116" s="200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  <c r="CG116" s="200"/>
      <c r="CH116" s="200"/>
      <c r="CI116" s="200"/>
      <c r="CJ116" s="200"/>
      <c r="CK116" s="200"/>
      <c r="CL116" s="200"/>
      <c r="CM116" s="200"/>
      <c r="CN116" s="200"/>
      <c r="CO116" s="200"/>
      <c r="CP116" s="200"/>
      <c r="CQ116" s="200"/>
      <c r="CR116" s="200"/>
      <c r="CS116" s="200"/>
      <c r="CT116" s="200"/>
      <c r="CU116" s="200"/>
      <c r="CV116" s="200"/>
      <c r="CW116" s="200"/>
      <c r="CX116" s="200"/>
      <c r="CY116" s="200"/>
      <c r="CZ116" s="200"/>
      <c r="DA116" s="200"/>
      <c r="DB116" s="200"/>
      <c r="DC116" s="200"/>
      <c r="DD116" s="200"/>
      <c r="DE116" s="200"/>
      <c r="DF116" s="200"/>
      <c r="DG116" s="200"/>
      <c r="DH116" s="200"/>
      <c r="DI116" s="200"/>
      <c r="DJ116" s="200"/>
      <c r="DK116" s="200"/>
      <c r="DL116" s="200"/>
      <c r="DM116" s="200"/>
      <c r="DN116" s="200"/>
      <c r="DO116" s="200"/>
      <c r="DP116" s="200"/>
      <c r="DQ116" s="200"/>
      <c r="DR116" s="200"/>
      <c r="DS116" s="200"/>
      <c r="DT116" s="200"/>
      <c r="DU116" s="200"/>
      <c r="DV116" s="200"/>
      <c r="DW116" s="200"/>
      <c r="DX116" s="200"/>
      <c r="DY116" s="200"/>
      <c r="DZ116" s="200"/>
      <c r="EA116" s="200"/>
      <c r="EB116" s="200"/>
      <c r="EC116" s="200"/>
      <c r="ED116" s="200"/>
      <c r="EE116" s="200"/>
      <c r="EF116" s="200"/>
      <c r="EG116" s="200"/>
      <c r="EH116" s="200"/>
      <c r="EI116" s="200"/>
      <c r="EJ116" s="200"/>
      <c r="EK116" s="200"/>
      <c r="EL116" s="200"/>
      <c r="EM116" s="200"/>
      <c r="EN116" s="200"/>
      <c r="EO116" s="200"/>
      <c r="EP116" s="200"/>
      <c r="EQ116" s="200"/>
      <c r="ER116" s="200"/>
      <c r="ES116" s="200"/>
      <c r="ET116" s="200"/>
      <c r="EU116" s="200"/>
      <c r="EV116" s="200"/>
      <c r="EW116" s="200"/>
      <c r="EX116" s="200"/>
      <c r="EY116" s="200"/>
      <c r="EZ116" s="200"/>
      <c r="FA116" s="200"/>
      <c r="FB116" s="200"/>
      <c r="FC116" s="200"/>
      <c r="FD116" s="200"/>
      <c r="FE116" s="200"/>
      <c r="FF116" s="200"/>
      <c r="FG116" s="200"/>
      <c r="FH116" s="200"/>
      <c r="FI116" s="200"/>
      <c r="FJ116" s="200"/>
      <c r="FK116" s="200"/>
      <c r="FL116" s="200"/>
      <c r="FM116" s="200"/>
      <c r="FN116" s="200"/>
      <c r="FO116" s="200"/>
      <c r="FP116" s="200"/>
      <c r="FQ116" s="200"/>
      <c r="FR116" s="200"/>
      <c r="FS116" s="200"/>
      <c r="FT116" s="200"/>
      <c r="FU116" s="200"/>
      <c r="FV116" s="200"/>
      <c r="FW116" s="200"/>
      <c r="FX116" s="200"/>
      <c r="FY116" s="200"/>
      <c r="FZ116" s="200"/>
      <c r="GA116" s="200"/>
      <c r="GB116" s="200"/>
      <c r="GC116" s="200"/>
      <c r="GD116" s="200"/>
      <c r="GE116" s="200"/>
      <c r="GF116" s="200"/>
      <c r="GG116" s="200"/>
      <c r="GH116" s="200"/>
      <c r="GI116" s="200"/>
      <c r="GJ116" s="200"/>
      <c r="GK116" s="200"/>
      <c r="GL116" s="200"/>
      <c r="GM116" s="200"/>
      <c r="GN116" s="200"/>
      <c r="GO116" s="200"/>
      <c r="GP116" s="200"/>
      <c r="GQ116" s="200"/>
      <c r="GR116" s="200"/>
      <c r="GS116" s="200"/>
      <c r="GT116" s="200"/>
      <c r="GU116" s="200"/>
      <c r="GV116" s="200"/>
      <c r="GW116" s="200"/>
      <c r="GX116" s="200"/>
      <c r="GY116" s="200"/>
      <c r="GZ116" s="200"/>
      <c r="HA116" s="200"/>
      <c r="HB116" s="200"/>
      <c r="HC116" s="200"/>
      <c r="HD116" s="200"/>
      <c r="HE116" s="200"/>
      <c r="HF116" s="200"/>
      <c r="HG116" s="200"/>
      <c r="HH116" s="200"/>
      <c r="HI116" s="200"/>
      <c r="HJ116" s="200"/>
      <c r="HK116" s="200"/>
      <c r="HL116" s="200"/>
      <c r="HM116" s="200"/>
      <c r="HN116" s="200"/>
      <c r="HO116" s="200"/>
      <c r="HP116" s="200"/>
      <c r="HQ116" s="200"/>
      <c r="HR116" s="200"/>
      <c r="HS116" s="200"/>
      <c r="HT116" s="200"/>
      <c r="HU116" s="200"/>
      <c r="HV116" s="200"/>
      <c r="HW116" s="200"/>
      <c r="HX116" s="200"/>
      <c r="HY116" s="200"/>
      <c r="HZ116" s="200"/>
      <c r="IA116" s="200"/>
      <c r="IB116" s="200"/>
      <c r="IC116" s="200"/>
      <c r="ID116" s="200"/>
      <c r="IE116" s="200"/>
      <c r="IF116" s="200"/>
      <c r="IG116" s="200"/>
      <c r="IH116" s="200"/>
      <c r="II116" s="200"/>
      <c r="IJ116" s="200"/>
      <c r="IK116" s="200"/>
      <c r="IL116" s="200"/>
      <c r="IM116" s="200"/>
      <c r="IN116" s="200"/>
      <c r="IO116" s="200"/>
      <c r="IP116" s="200"/>
      <c r="IQ116" s="200"/>
      <c r="IR116" s="200"/>
      <c r="IS116" s="200"/>
      <c r="IT116" s="200"/>
      <c r="IU116" s="200"/>
      <c r="IV116" s="200"/>
    </row>
    <row r="117" spans="1:256" ht="12.75" customHeight="1">
      <c r="A117" s="126"/>
      <c r="B117" s="127"/>
      <c r="C117" s="127"/>
      <c r="D117" s="127"/>
      <c r="E117" s="74" t="s">
        <v>202</v>
      </c>
      <c r="F117" s="135"/>
      <c r="G117" s="135"/>
      <c r="H117" s="135"/>
      <c r="I117" s="135"/>
      <c r="J117" s="135"/>
      <c r="K117" s="135"/>
      <c r="L117" s="42">
        <f t="shared" si="13"/>
        <v>0</v>
      </c>
      <c r="M117" s="75">
        <v>0</v>
      </c>
      <c r="N117" s="75">
        <v>0</v>
      </c>
      <c r="O117" s="42">
        <f t="shared" si="9"/>
        <v>0</v>
      </c>
      <c r="P117" s="42">
        <f t="shared" si="10"/>
        <v>0</v>
      </c>
      <c r="Q117" s="42">
        <f t="shared" si="10"/>
        <v>0</v>
      </c>
      <c r="R117" s="42">
        <f t="shared" si="16"/>
        <v>0</v>
      </c>
      <c r="S117" s="75">
        <v>0</v>
      </c>
      <c r="T117" s="128">
        <f t="shared" si="11"/>
        <v>0</v>
      </c>
      <c r="U117" s="42">
        <f t="shared" si="12"/>
        <v>0</v>
      </c>
      <c r="V117" s="42">
        <f t="shared" si="14"/>
        <v>0</v>
      </c>
      <c r="W117" s="79">
        <f t="shared" si="15"/>
        <v>0</v>
      </c>
      <c r="X117" s="136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124"/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/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  <c r="DT117" s="124"/>
      <c r="DU117" s="124"/>
      <c r="DV117" s="124"/>
      <c r="DW117" s="124"/>
      <c r="DX117" s="124"/>
      <c r="DY117" s="124"/>
      <c r="DZ117" s="124"/>
      <c r="EA117" s="124"/>
      <c r="EB117" s="124"/>
      <c r="EC117" s="124"/>
      <c r="ED117" s="124"/>
      <c r="EE117" s="124"/>
      <c r="EF117" s="124"/>
      <c r="EG117" s="124"/>
      <c r="EH117" s="124"/>
      <c r="EI117" s="124"/>
      <c r="EJ117" s="124"/>
      <c r="EK117" s="124"/>
      <c r="EL117" s="124"/>
      <c r="EM117" s="124"/>
      <c r="EN117" s="124"/>
      <c r="EO117" s="124"/>
      <c r="EP117" s="124"/>
      <c r="EQ117" s="124"/>
      <c r="ER117" s="124"/>
      <c r="ES117" s="124"/>
      <c r="ET117" s="124"/>
      <c r="EU117" s="124"/>
      <c r="EV117" s="124"/>
      <c r="EW117" s="124"/>
      <c r="EX117" s="124"/>
      <c r="EY117" s="124"/>
      <c r="EZ117" s="124"/>
      <c r="FA117" s="124"/>
      <c r="FB117" s="124"/>
      <c r="FC117" s="124"/>
      <c r="FD117" s="124"/>
      <c r="FE117" s="124"/>
      <c r="FF117" s="124"/>
      <c r="FG117" s="124"/>
      <c r="FH117" s="124"/>
      <c r="FI117" s="124"/>
      <c r="FJ117" s="124"/>
      <c r="FK117" s="124"/>
      <c r="FL117" s="124"/>
      <c r="FM117" s="124"/>
      <c r="FN117" s="124"/>
      <c r="FO117" s="124"/>
      <c r="FP117" s="124"/>
      <c r="FQ117" s="124"/>
      <c r="FR117" s="124"/>
      <c r="FS117" s="124"/>
      <c r="FT117" s="124"/>
      <c r="FU117" s="124"/>
      <c r="FV117" s="124"/>
      <c r="FW117" s="124"/>
      <c r="FX117" s="124"/>
      <c r="FY117" s="124"/>
      <c r="FZ117" s="124"/>
      <c r="GA117" s="124"/>
      <c r="GB117" s="124"/>
      <c r="GC117" s="124"/>
      <c r="GD117" s="124"/>
      <c r="GE117" s="124"/>
      <c r="GF117" s="124"/>
      <c r="GG117" s="124"/>
      <c r="GH117" s="124"/>
      <c r="GI117" s="124"/>
      <c r="GJ117" s="124"/>
      <c r="GK117" s="124"/>
      <c r="GL117" s="124"/>
      <c r="GM117" s="124"/>
      <c r="GN117" s="124"/>
      <c r="GO117" s="124"/>
      <c r="GP117" s="124"/>
      <c r="GQ117" s="124"/>
      <c r="GR117" s="124"/>
      <c r="GS117" s="124"/>
      <c r="GT117" s="124"/>
      <c r="GU117" s="124"/>
      <c r="GV117" s="124"/>
      <c r="GW117" s="124"/>
      <c r="GX117" s="124"/>
      <c r="GY117" s="124"/>
      <c r="GZ117" s="124"/>
      <c r="HA117" s="124"/>
      <c r="HB117" s="124"/>
      <c r="HC117" s="124"/>
      <c r="HD117" s="124"/>
      <c r="HE117" s="124"/>
      <c r="HF117" s="124"/>
      <c r="HG117" s="124"/>
      <c r="HH117" s="124"/>
      <c r="HI117" s="124"/>
      <c r="HJ117" s="124"/>
      <c r="HK117" s="124"/>
      <c r="HL117" s="124"/>
      <c r="HM117" s="124"/>
      <c r="HN117" s="124"/>
      <c r="HO117" s="124"/>
      <c r="HP117" s="124"/>
      <c r="HQ117" s="124"/>
      <c r="HR117" s="124"/>
      <c r="HS117" s="124"/>
      <c r="HT117" s="124"/>
      <c r="HU117" s="124"/>
      <c r="HV117" s="124"/>
      <c r="HW117" s="124"/>
      <c r="HX117" s="124"/>
      <c r="HY117" s="124"/>
      <c r="HZ117" s="124"/>
      <c r="IA117" s="124"/>
      <c r="IB117" s="124"/>
      <c r="IC117" s="124"/>
      <c r="ID117" s="124"/>
      <c r="IE117" s="124"/>
      <c r="IF117" s="124"/>
      <c r="IG117" s="124"/>
      <c r="IH117" s="124"/>
      <c r="II117" s="124"/>
      <c r="IJ117" s="124"/>
      <c r="IK117" s="124"/>
      <c r="IL117" s="124"/>
      <c r="IM117" s="124"/>
      <c r="IN117" s="124"/>
      <c r="IO117" s="124"/>
      <c r="IP117" s="124"/>
      <c r="IQ117" s="124"/>
      <c r="IR117" s="124"/>
      <c r="IS117" s="124"/>
      <c r="IT117" s="124"/>
      <c r="IU117" s="124"/>
      <c r="IV117" s="124"/>
    </row>
    <row r="118" spans="1:256" s="130" customFormat="1" ht="28.5" customHeight="1">
      <c r="A118" s="126" t="s">
        <v>334</v>
      </c>
      <c r="B118" s="127" t="s">
        <v>330</v>
      </c>
      <c r="C118" s="127" t="s">
        <v>200</v>
      </c>
      <c r="D118" s="127" t="s">
        <v>200</v>
      </c>
      <c r="E118" s="74" t="s">
        <v>335</v>
      </c>
      <c r="F118" s="135">
        <v>703445.9</v>
      </c>
      <c r="G118" s="135" t="s">
        <v>727</v>
      </c>
      <c r="H118" s="135">
        <v>21623.9</v>
      </c>
      <c r="I118" s="139">
        <f>J118+K118</f>
        <v>782984.63</v>
      </c>
      <c r="J118" s="139">
        <v>782984.63</v>
      </c>
      <c r="K118" s="139">
        <v>0</v>
      </c>
      <c r="L118" s="42">
        <f t="shared" si="13"/>
        <v>1249313.5</v>
      </c>
      <c r="M118" s="191">
        <v>1249313.5</v>
      </c>
      <c r="N118" s="75">
        <v>0</v>
      </c>
      <c r="O118" s="42">
        <f t="shared" si="9"/>
        <v>466328.87</v>
      </c>
      <c r="P118" s="42">
        <f t="shared" si="10"/>
        <v>466328.87</v>
      </c>
      <c r="Q118" s="42">
        <f t="shared" si="10"/>
        <v>0</v>
      </c>
      <c r="R118" s="42">
        <f t="shared" si="16"/>
        <v>1411724.2</v>
      </c>
      <c r="S118" s="75">
        <v>1411724.2</v>
      </c>
      <c r="T118" s="128">
        <f t="shared" si="11"/>
        <v>0</v>
      </c>
      <c r="U118" s="42">
        <f t="shared" si="12"/>
        <v>1623482.83</v>
      </c>
      <c r="V118" s="42">
        <f t="shared" si="14"/>
        <v>1623482.83</v>
      </c>
      <c r="W118" s="79">
        <f t="shared" si="15"/>
        <v>0</v>
      </c>
      <c r="X118" s="136"/>
      <c r="Y118" s="124"/>
      <c r="Z118" s="124"/>
      <c r="AA118" s="124"/>
      <c r="AB118" s="124"/>
      <c r="AC118" s="124"/>
      <c r="AD118" s="124"/>
      <c r="AE118" s="124"/>
      <c r="AF118" s="124"/>
      <c r="AG118" s="124"/>
      <c r="AH118" s="124"/>
      <c r="AI118" s="124"/>
      <c r="AJ118" s="124"/>
      <c r="AK118" s="124"/>
      <c r="AL118" s="124"/>
      <c r="AM118" s="124"/>
      <c r="AN118" s="124"/>
      <c r="AO118" s="124"/>
      <c r="AP118" s="124"/>
      <c r="AQ118" s="124"/>
      <c r="AR118" s="124"/>
      <c r="AS118" s="124"/>
      <c r="AT118" s="124"/>
      <c r="AU118" s="124"/>
      <c r="AV118" s="124"/>
      <c r="AW118" s="124"/>
      <c r="AX118" s="124"/>
      <c r="AY118" s="124"/>
      <c r="AZ118" s="124"/>
      <c r="BA118" s="124"/>
      <c r="BB118" s="124"/>
      <c r="BC118" s="124"/>
      <c r="BD118" s="124"/>
      <c r="BE118" s="124"/>
      <c r="BF118" s="124"/>
      <c r="BG118" s="124"/>
      <c r="BH118" s="124"/>
      <c r="BI118" s="124"/>
      <c r="BJ118" s="124"/>
      <c r="BK118" s="124"/>
      <c r="BL118" s="124"/>
      <c r="BM118" s="124"/>
      <c r="BN118" s="124"/>
      <c r="BO118" s="124"/>
      <c r="BP118" s="124"/>
      <c r="BQ118" s="124"/>
      <c r="BR118" s="124"/>
      <c r="BS118" s="124"/>
      <c r="BT118" s="124"/>
      <c r="BU118" s="124"/>
      <c r="BV118" s="124"/>
      <c r="BW118" s="124"/>
      <c r="BX118" s="124"/>
      <c r="BY118" s="124"/>
      <c r="BZ118" s="124"/>
      <c r="CA118" s="124"/>
      <c r="CB118" s="124"/>
      <c r="CC118" s="124"/>
      <c r="CD118" s="124"/>
      <c r="CE118" s="124"/>
      <c r="CF118" s="124"/>
      <c r="CG118" s="124"/>
      <c r="CH118" s="124"/>
      <c r="CI118" s="124"/>
      <c r="CJ118" s="124"/>
      <c r="CK118" s="124"/>
      <c r="CL118" s="124"/>
      <c r="CM118" s="124"/>
      <c r="CN118" s="124"/>
      <c r="CO118" s="124"/>
      <c r="CP118" s="124"/>
      <c r="CQ118" s="124"/>
      <c r="CR118" s="124"/>
      <c r="CS118" s="124"/>
      <c r="CT118" s="124"/>
      <c r="CU118" s="124"/>
      <c r="CV118" s="124"/>
      <c r="CW118" s="124"/>
      <c r="CX118" s="124"/>
      <c r="CY118" s="124"/>
      <c r="CZ118" s="124"/>
      <c r="DA118" s="124"/>
      <c r="DB118" s="124"/>
      <c r="DC118" s="124"/>
      <c r="DD118" s="124"/>
      <c r="DE118" s="124"/>
      <c r="DF118" s="124"/>
      <c r="DG118" s="124"/>
      <c r="DH118" s="124"/>
      <c r="DI118" s="124"/>
      <c r="DJ118" s="124"/>
      <c r="DK118" s="124"/>
      <c r="DL118" s="124"/>
      <c r="DM118" s="124"/>
      <c r="DN118" s="124"/>
      <c r="DO118" s="124"/>
      <c r="DP118" s="124"/>
      <c r="DQ118" s="124"/>
      <c r="DR118" s="124"/>
      <c r="DS118" s="124"/>
      <c r="DT118" s="124"/>
      <c r="DU118" s="124"/>
      <c r="DV118" s="124"/>
      <c r="DW118" s="124"/>
      <c r="DX118" s="124"/>
      <c r="DY118" s="124"/>
      <c r="DZ118" s="124"/>
      <c r="EA118" s="124"/>
      <c r="EB118" s="124"/>
      <c r="EC118" s="124"/>
      <c r="ED118" s="124"/>
      <c r="EE118" s="124"/>
      <c r="EF118" s="124"/>
      <c r="EG118" s="124"/>
      <c r="EH118" s="124"/>
      <c r="EI118" s="124"/>
      <c r="EJ118" s="124"/>
      <c r="EK118" s="124"/>
      <c r="EL118" s="124"/>
      <c r="EM118" s="124"/>
      <c r="EN118" s="124"/>
      <c r="EO118" s="124"/>
      <c r="EP118" s="124"/>
      <c r="EQ118" s="124"/>
      <c r="ER118" s="124"/>
      <c r="ES118" s="124"/>
      <c r="ET118" s="124"/>
      <c r="EU118" s="124"/>
      <c r="EV118" s="124"/>
      <c r="EW118" s="124"/>
      <c r="EX118" s="124"/>
      <c r="EY118" s="124"/>
      <c r="EZ118" s="124"/>
      <c r="FA118" s="124"/>
      <c r="FB118" s="124"/>
      <c r="FC118" s="124"/>
      <c r="FD118" s="124"/>
      <c r="FE118" s="124"/>
      <c r="FF118" s="124"/>
      <c r="FG118" s="124"/>
      <c r="FH118" s="124"/>
      <c r="FI118" s="124"/>
      <c r="FJ118" s="124"/>
      <c r="FK118" s="124"/>
      <c r="FL118" s="124"/>
      <c r="FM118" s="124"/>
      <c r="FN118" s="124"/>
      <c r="FO118" s="124"/>
      <c r="FP118" s="124"/>
      <c r="FQ118" s="124"/>
      <c r="FR118" s="124"/>
      <c r="FS118" s="124"/>
      <c r="FT118" s="124"/>
      <c r="FU118" s="124"/>
      <c r="FV118" s="124"/>
      <c r="FW118" s="124"/>
      <c r="FX118" s="124"/>
      <c r="FY118" s="124"/>
      <c r="FZ118" s="124"/>
      <c r="GA118" s="124"/>
      <c r="GB118" s="124"/>
      <c r="GC118" s="124"/>
      <c r="GD118" s="124"/>
      <c r="GE118" s="124"/>
      <c r="GF118" s="124"/>
      <c r="GG118" s="124"/>
      <c r="GH118" s="124"/>
      <c r="GI118" s="124"/>
      <c r="GJ118" s="124"/>
      <c r="GK118" s="124"/>
      <c r="GL118" s="124"/>
      <c r="GM118" s="124"/>
      <c r="GN118" s="124"/>
      <c r="GO118" s="124"/>
      <c r="GP118" s="124"/>
      <c r="GQ118" s="124"/>
      <c r="GR118" s="124"/>
      <c r="GS118" s="124"/>
      <c r="GT118" s="124"/>
      <c r="GU118" s="124"/>
      <c r="GV118" s="124"/>
      <c r="GW118" s="124"/>
      <c r="GX118" s="124"/>
      <c r="GY118" s="124"/>
      <c r="GZ118" s="124"/>
      <c r="HA118" s="124"/>
      <c r="HB118" s="124"/>
      <c r="HC118" s="124"/>
      <c r="HD118" s="124"/>
      <c r="HE118" s="124"/>
      <c r="HF118" s="124"/>
      <c r="HG118" s="124"/>
      <c r="HH118" s="124"/>
      <c r="HI118" s="124"/>
      <c r="HJ118" s="124"/>
      <c r="HK118" s="124"/>
      <c r="HL118" s="124"/>
      <c r="HM118" s="124"/>
      <c r="HN118" s="124"/>
      <c r="HO118" s="124"/>
      <c r="HP118" s="124"/>
      <c r="HQ118" s="124"/>
      <c r="HR118" s="124"/>
      <c r="HS118" s="124"/>
      <c r="HT118" s="124"/>
      <c r="HU118" s="124"/>
      <c r="HV118" s="124"/>
      <c r="HW118" s="124"/>
      <c r="HX118" s="124"/>
      <c r="HY118" s="124"/>
      <c r="HZ118" s="124"/>
      <c r="IA118" s="124"/>
      <c r="IB118" s="124"/>
      <c r="IC118" s="124"/>
      <c r="ID118" s="124"/>
      <c r="IE118" s="124"/>
      <c r="IF118" s="124"/>
      <c r="IG118" s="124"/>
      <c r="IH118" s="124"/>
      <c r="II118" s="124"/>
      <c r="IJ118" s="124"/>
      <c r="IK118" s="124"/>
      <c r="IL118" s="124"/>
      <c r="IM118" s="124"/>
      <c r="IN118" s="124"/>
      <c r="IO118" s="124"/>
      <c r="IP118" s="124"/>
      <c r="IQ118" s="124"/>
      <c r="IR118" s="124"/>
      <c r="IS118" s="124"/>
      <c r="IT118" s="124"/>
      <c r="IU118" s="124"/>
      <c r="IV118" s="124"/>
    </row>
    <row r="119" spans="1:256" ht="12.75" customHeight="1">
      <c r="A119" s="126" t="s">
        <v>336</v>
      </c>
      <c r="B119" s="127" t="s">
        <v>330</v>
      </c>
      <c r="C119" s="127" t="s">
        <v>200</v>
      </c>
      <c r="D119" s="127" t="s">
        <v>224</v>
      </c>
      <c r="E119" s="74" t="s">
        <v>337</v>
      </c>
      <c r="F119" s="135">
        <v>0</v>
      </c>
      <c r="G119" s="135">
        <v>0</v>
      </c>
      <c r="H119" s="135">
        <v>0</v>
      </c>
      <c r="I119" s="135">
        <v>0</v>
      </c>
      <c r="J119" s="135">
        <v>0</v>
      </c>
      <c r="K119" s="135">
        <v>0</v>
      </c>
      <c r="L119" s="42">
        <f t="shared" si="13"/>
        <v>0</v>
      </c>
      <c r="M119" s="75">
        <v>0</v>
      </c>
      <c r="N119" s="75">
        <v>0</v>
      </c>
      <c r="O119" s="42">
        <f t="shared" si="9"/>
        <v>0</v>
      </c>
      <c r="P119" s="42">
        <f t="shared" si="10"/>
        <v>0</v>
      </c>
      <c r="Q119" s="42">
        <f>N119-K119</f>
        <v>0</v>
      </c>
      <c r="R119" s="42">
        <f t="shared" si="16"/>
        <v>0</v>
      </c>
      <c r="S119" s="75">
        <v>0</v>
      </c>
      <c r="T119" s="128">
        <f t="shared" si="11"/>
        <v>0</v>
      </c>
      <c r="U119" s="42">
        <f t="shared" si="12"/>
        <v>0</v>
      </c>
      <c r="V119" s="42">
        <f t="shared" si="14"/>
        <v>0</v>
      </c>
      <c r="W119" s="79">
        <f t="shared" si="15"/>
        <v>0</v>
      </c>
      <c r="X119" s="136"/>
      <c r="Y119" s="124"/>
      <c r="Z119" s="124"/>
      <c r="AA119" s="124"/>
      <c r="AB119" s="124"/>
      <c r="AC119" s="124"/>
      <c r="AD119" s="124"/>
      <c r="AE119" s="124"/>
      <c r="AF119" s="124"/>
      <c r="AG119" s="124"/>
      <c r="AH119" s="124"/>
      <c r="AI119" s="124"/>
      <c r="AJ119" s="124"/>
      <c r="AK119" s="124"/>
      <c r="AL119" s="124"/>
      <c r="AM119" s="124"/>
      <c r="AN119" s="124"/>
      <c r="AO119" s="124"/>
      <c r="AP119" s="124"/>
      <c r="AQ119" s="124"/>
      <c r="AR119" s="124"/>
      <c r="AS119" s="124"/>
      <c r="AT119" s="124"/>
      <c r="AU119" s="124"/>
      <c r="AV119" s="124"/>
      <c r="AW119" s="124"/>
      <c r="AX119" s="124"/>
      <c r="AY119" s="124"/>
      <c r="AZ119" s="124"/>
      <c r="BA119" s="124"/>
      <c r="BB119" s="124"/>
      <c r="BC119" s="124"/>
      <c r="BD119" s="124"/>
      <c r="BE119" s="124"/>
      <c r="BF119" s="124"/>
      <c r="BG119" s="124"/>
      <c r="BH119" s="124"/>
      <c r="BI119" s="124"/>
      <c r="BJ119" s="124"/>
      <c r="BK119" s="124"/>
      <c r="BL119" s="124"/>
      <c r="BM119" s="124"/>
      <c r="BN119" s="124"/>
      <c r="BO119" s="124"/>
      <c r="BP119" s="124"/>
      <c r="BQ119" s="124"/>
      <c r="BR119" s="124"/>
      <c r="BS119" s="124"/>
      <c r="BT119" s="124"/>
      <c r="BU119" s="124"/>
      <c r="BV119" s="124"/>
      <c r="BW119" s="124"/>
      <c r="BX119" s="124"/>
      <c r="BY119" s="124"/>
      <c r="BZ119" s="124"/>
      <c r="CA119" s="124"/>
      <c r="CB119" s="124"/>
      <c r="CC119" s="124"/>
      <c r="CD119" s="124"/>
      <c r="CE119" s="124"/>
      <c r="CF119" s="124"/>
      <c r="CG119" s="124"/>
      <c r="CH119" s="124"/>
      <c r="CI119" s="124"/>
      <c r="CJ119" s="124"/>
      <c r="CK119" s="124"/>
      <c r="CL119" s="124"/>
      <c r="CM119" s="124"/>
      <c r="CN119" s="124"/>
      <c r="CO119" s="124"/>
      <c r="CP119" s="124"/>
      <c r="CQ119" s="124"/>
      <c r="CR119" s="124"/>
      <c r="CS119" s="124"/>
      <c r="CT119" s="124"/>
      <c r="CU119" s="124"/>
      <c r="CV119" s="124"/>
      <c r="CW119" s="124"/>
      <c r="CX119" s="124"/>
      <c r="CY119" s="124"/>
      <c r="CZ119" s="124"/>
      <c r="DA119" s="124"/>
      <c r="DB119" s="124"/>
      <c r="DC119" s="124"/>
      <c r="DD119" s="124"/>
      <c r="DE119" s="124"/>
      <c r="DF119" s="124"/>
      <c r="DG119" s="124"/>
      <c r="DH119" s="124"/>
      <c r="DI119" s="124"/>
      <c r="DJ119" s="124"/>
      <c r="DK119" s="124"/>
      <c r="DL119" s="124"/>
      <c r="DM119" s="124"/>
      <c r="DN119" s="124"/>
      <c r="DO119" s="124"/>
      <c r="DP119" s="124"/>
      <c r="DQ119" s="124"/>
      <c r="DR119" s="124"/>
      <c r="DS119" s="124"/>
      <c r="DT119" s="124"/>
      <c r="DU119" s="124"/>
      <c r="DV119" s="124"/>
      <c r="DW119" s="124"/>
      <c r="DX119" s="124"/>
      <c r="DY119" s="124"/>
      <c r="DZ119" s="124"/>
      <c r="EA119" s="124"/>
      <c r="EB119" s="124"/>
      <c r="EC119" s="124"/>
      <c r="ED119" s="124"/>
      <c r="EE119" s="124"/>
      <c r="EF119" s="124"/>
      <c r="EG119" s="124"/>
      <c r="EH119" s="124"/>
      <c r="EI119" s="124"/>
      <c r="EJ119" s="124"/>
      <c r="EK119" s="124"/>
      <c r="EL119" s="124"/>
      <c r="EM119" s="124"/>
      <c r="EN119" s="124"/>
      <c r="EO119" s="124"/>
      <c r="EP119" s="124"/>
      <c r="EQ119" s="124"/>
      <c r="ER119" s="124"/>
      <c r="ES119" s="124"/>
      <c r="ET119" s="124"/>
      <c r="EU119" s="124"/>
      <c r="EV119" s="124"/>
      <c r="EW119" s="124"/>
      <c r="EX119" s="124"/>
      <c r="EY119" s="124"/>
      <c r="EZ119" s="124"/>
      <c r="FA119" s="124"/>
      <c r="FB119" s="124"/>
      <c r="FC119" s="124"/>
      <c r="FD119" s="124"/>
      <c r="FE119" s="124"/>
      <c r="FF119" s="124"/>
      <c r="FG119" s="124"/>
      <c r="FH119" s="124"/>
      <c r="FI119" s="124"/>
      <c r="FJ119" s="124"/>
      <c r="FK119" s="124"/>
      <c r="FL119" s="124"/>
      <c r="FM119" s="124"/>
      <c r="FN119" s="124"/>
      <c r="FO119" s="124"/>
      <c r="FP119" s="124"/>
      <c r="FQ119" s="124"/>
      <c r="FR119" s="124"/>
      <c r="FS119" s="124"/>
      <c r="FT119" s="124"/>
      <c r="FU119" s="124"/>
      <c r="FV119" s="124"/>
      <c r="FW119" s="124"/>
      <c r="FX119" s="124"/>
      <c r="FY119" s="124"/>
      <c r="FZ119" s="124"/>
      <c r="GA119" s="124"/>
      <c r="GB119" s="124"/>
      <c r="GC119" s="124"/>
      <c r="GD119" s="124"/>
      <c r="GE119" s="124"/>
      <c r="GF119" s="124"/>
      <c r="GG119" s="124"/>
      <c r="GH119" s="124"/>
      <c r="GI119" s="124"/>
      <c r="GJ119" s="124"/>
      <c r="GK119" s="124"/>
      <c r="GL119" s="124"/>
      <c r="GM119" s="124"/>
      <c r="GN119" s="124"/>
      <c r="GO119" s="124"/>
      <c r="GP119" s="124"/>
      <c r="GQ119" s="124"/>
      <c r="GR119" s="124"/>
      <c r="GS119" s="124"/>
      <c r="GT119" s="124"/>
      <c r="GU119" s="124"/>
      <c r="GV119" s="124"/>
      <c r="GW119" s="124"/>
      <c r="GX119" s="124"/>
      <c r="GY119" s="124"/>
      <c r="GZ119" s="124"/>
      <c r="HA119" s="124"/>
      <c r="HB119" s="124"/>
      <c r="HC119" s="124"/>
      <c r="HD119" s="124"/>
      <c r="HE119" s="124"/>
      <c r="HF119" s="124"/>
      <c r="HG119" s="124"/>
      <c r="HH119" s="124"/>
      <c r="HI119" s="124"/>
      <c r="HJ119" s="124"/>
      <c r="HK119" s="124"/>
      <c r="HL119" s="124"/>
      <c r="HM119" s="124"/>
      <c r="HN119" s="124"/>
      <c r="HO119" s="124"/>
      <c r="HP119" s="124"/>
      <c r="HQ119" s="124"/>
      <c r="HR119" s="124"/>
      <c r="HS119" s="124"/>
      <c r="HT119" s="124"/>
      <c r="HU119" s="124"/>
      <c r="HV119" s="124"/>
      <c r="HW119" s="124"/>
      <c r="HX119" s="124"/>
      <c r="HY119" s="124"/>
      <c r="HZ119" s="124"/>
      <c r="IA119" s="124"/>
      <c r="IB119" s="124"/>
      <c r="IC119" s="124"/>
      <c r="ID119" s="124"/>
      <c r="IE119" s="124"/>
      <c r="IF119" s="124"/>
      <c r="IG119" s="124"/>
      <c r="IH119" s="124"/>
      <c r="II119" s="124"/>
      <c r="IJ119" s="124"/>
      <c r="IK119" s="124"/>
      <c r="IL119" s="124"/>
      <c r="IM119" s="124"/>
      <c r="IN119" s="124"/>
      <c r="IO119" s="124"/>
      <c r="IP119" s="124"/>
      <c r="IQ119" s="124"/>
      <c r="IR119" s="124"/>
      <c r="IS119" s="124"/>
      <c r="IT119" s="124"/>
      <c r="IU119" s="124"/>
      <c r="IV119" s="124"/>
    </row>
    <row r="120" spans="1:256" ht="12.75" customHeight="1">
      <c r="A120" s="62" t="s">
        <v>338</v>
      </c>
      <c r="B120" s="38" t="s">
        <v>330</v>
      </c>
      <c r="C120" s="38" t="s">
        <v>224</v>
      </c>
      <c r="D120" s="38" t="s">
        <v>197</v>
      </c>
      <c r="E120" s="183" t="s">
        <v>339</v>
      </c>
      <c r="F120" s="139">
        <v>0</v>
      </c>
      <c r="G120" s="139">
        <v>0</v>
      </c>
      <c r="H120" s="139">
        <v>0</v>
      </c>
      <c r="I120" s="139">
        <v>0</v>
      </c>
      <c r="J120" s="139">
        <v>0</v>
      </c>
      <c r="K120" s="139">
        <v>0</v>
      </c>
      <c r="L120" s="42">
        <f t="shared" si="13"/>
        <v>0</v>
      </c>
      <c r="M120" s="42">
        <f>M122+M123</f>
        <v>0</v>
      </c>
      <c r="N120" s="42">
        <f>N122+N123</f>
        <v>0</v>
      </c>
      <c r="O120" s="42">
        <f t="shared" si="9"/>
        <v>0</v>
      </c>
      <c r="P120" s="42">
        <f t="shared" si="10"/>
        <v>0</v>
      </c>
      <c r="Q120" s="42">
        <f>N120-K120</f>
        <v>0</v>
      </c>
      <c r="R120" s="42">
        <f t="shared" si="16"/>
        <v>0</v>
      </c>
      <c r="S120" s="42">
        <f>S122+S123</f>
        <v>0</v>
      </c>
      <c r="T120" s="128">
        <f t="shared" si="11"/>
        <v>0</v>
      </c>
      <c r="U120" s="42">
        <f t="shared" si="12"/>
        <v>0</v>
      </c>
      <c r="V120" s="42">
        <f t="shared" si="14"/>
        <v>0</v>
      </c>
      <c r="W120" s="79">
        <f t="shared" si="15"/>
        <v>0</v>
      </c>
      <c r="X120" s="136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  <c r="BF120" s="200"/>
      <c r="BG120" s="200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  <c r="CG120" s="200"/>
      <c r="CH120" s="200"/>
      <c r="CI120" s="200"/>
      <c r="CJ120" s="200"/>
      <c r="CK120" s="200"/>
      <c r="CL120" s="200"/>
      <c r="CM120" s="200"/>
      <c r="CN120" s="200"/>
      <c r="CO120" s="200"/>
      <c r="CP120" s="200"/>
      <c r="CQ120" s="200"/>
      <c r="CR120" s="200"/>
      <c r="CS120" s="200"/>
      <c r="CT120" s="200"/>
      <c r="CU120" s="200"/>
      <c r="CV120" s="200"/>
      <c r="CW120" s="200"/>
      <c r="CX120" s="200"/>
      <c r="CY120" s="200"/>
      <c r="CZ120" s="200"/>
      <c r="DA120" s="200"/>
      <c r="DB120" s="200"/>
      <c r="DC120" s="200"/>
      <c r="DD120" s="200"/>
      <c r="DE120" s="200"/>
      <c r="DF120" s="200"/>
      <c r="DG120" s="200"/>
      <c r="DH120" s="200"/>
      <c r="DI120" s="200"/>
      <c r="DJ120" s="200"/>
      <c r="DK120" s="200"/>
      <c r="DL120" s="200"/>
      <c r="DM120" s="200"/>
      <c r="DN120" s="200"/>
      <c r="DO120" s="200"/>
      <c r="DP120" s="200"/>
      <c r="DQ120" s="200"/>
      <c r="DR120" s="200"/>
      <c r="DS120" s="200"/>
      <c r="DT120" s="200"/>
      <c r="DU120" s="200"/>
      <c r="DV120" s="200"/>
      <c r="DW120" s="200"/>
      <c r="DX120" s="200"/>
      <c r="DY120" s="200"/>
      <c r="DZ120" s="200"/>
      <c r="EA120" s="200"/>
      <c r="EB120" s="200"/>
      <c r="EC120" s="200"/>
      <c r="ED120" s="200"/>
      <c r="EE120" s="200"/>
      <c r="EF120" s="200"/>
      <c r="EG120" s="200"/>
      <c r="EH120" s="200"/>
      <c r="EI120" s="200"/>
      <c r="EJ120" s="200"/>
      <c r="EK120" s="200"/>
      <c r="EL120" s="200"/>
      <c r="EM120" s="200"/>
      <c r="EN120" s="200"/>
      <c r="EO120" s="200"/>
      <c r="EP120" s="200"/>
      <c r="EQ120" s="200"/>
      <c r="ER120" s="200"/>
      <c r="ES120" s="200"/>
      <c r="ET120" s="200"/>
      <c r="EU120" s="200"/>
      <c r="EV120" s="200"/>
      <c r="EW120" s="200"/>
      <c r="EX120" s="200"/>
      <c r="EY120" s="200"/>
      <c r="EZ120" s="200"/>
      <c r="FA120" s="200"/>
      <c r="FB120" s="200"/>
      <c r="FC120" s="200"/>
      <c r="FD120" s="200"/>
      <c r="FE120" s="200"/>
      <c r="FF120" s="200"/>
      <c r="FG120" s="200"/>
      <c r="FH120" s="200"/>
      <c r="FI120" s="200"/>
      <c r="FJ120" s="200"/>
      <c r="FK120" s="200"/>
      <c r="FL120" s="200"/>
      <c r="FM120" s="200"/>
      <c r="FN120" s="200"/>
      <c r="FO120" s="200"/>
      <c r="FP120" s="200"/>
      <c r="FQ120" s="200"/>
      <c r="FR120" s="200"/>
      <c r="FS120" s="200"/>
      <c r="FT120" s="200"/>
      <c r="FU120" s="200"/>
      <c r="FV120" s="200"/>
      <c r="FW120" s="200"/>
      <c r="FX120" s="200"/>
      <c r="FY120" s="200"/>
      <c r="FZ120" s="200"/>
      <c r="GA120" s="200"/>
      <c r="GB120" s="200"/>
      <c r="GC120" s="200"/>
      <c r="GD120" s="200"/>
      <c r="GE120" s="200"/>
      <c r="GF120" s="200"/>
      <c r="GG120" s="200"/>
      <c r="GH120" s="200"/>
      <c r="GI120" s="200"/>
      <c r="GJ120" s="200"/>
      <c r="GK120" s="200"/>
      <c r="GL120" s="200"/>
      <c r="GM120" s="200"/>
      <c r="GN120" s="200"/>
      <c r="GO120" s="200"/>
      <c r="GP120" s="200"/>
      <c r="GQ120" s="200"/>
      <c r="GR120" s="200"/>
      <c r="GS120" s="200"/>
      <c r="GT120" s="200"/>
      <c r="GU120" s="200"/>
      <c r="GV120" s="200"/>
      <c r="GW120" s="200"/>
      <c r="GX120" s="200"/>
      <c r="GY120" s="200"/>
      <c r="GZ120" s="200"/>
      <c r="HA120" s="200"/>
      <c r="HB120" s="200"/>
      <c r="HC120" s="200"/>
      <c r="HD120" s="200"/>
      <c r="HE120" s="200"/>
      <c r="HF120" s="200"/>
      <c r="HG120" s="200"/>
      <c r="HH120" s="200"/>
      <c r="HI120" s="200"/>
      <c r="HJ120" s="200"/>
      <c r="HK120" s="200"/>
      <c r="HL120" s="200"/>
      <c r="HM120" s="200"/>
      <c r="HN120" s="200"/>
      <c r="HO120" s="200"/>
      <c r="HP120" s="200"/>
      <c r="HQ120" s="200"/>
      <c r="HR120" s="200"/>
      <c r="HS120" s="200"/>
      <c r="HT120" s="200"/>
      <c r="HU120" s="200"/>
      <c r="HV120" s="200"/>
      <c r="HW120" s="200"/>
      <c r="HX120" s="200"/>
      <c r="HY120" s="200"/>
      <c r="HZ120" s="200"/>
      <c r="IA120" s="200"/>
      <c r="IB120" s="200"/>
      <c r="IC120" s="200"/>
      <c r="ID120" s="200"/>
      <c r="IE120" s="200"/>
      <c r="IF120" s="200"/>
      <c r="IG120" s="200"/>
      <c r="IH120" s="200"/>
      <c r="II120" s="200"/>
      <c r="IJ120" s="200"/>
      <c r="IK120" s="200"/>
      <c r="IL120" s="200"/>
      <c r="IM120" s="200"/>
      <c r="IN120" s="200"/>
      <c r="IO120" s="200"/>
      <c r="IP120" s="200"/>
      <c r="IQ120" s="200"/>
      <c r="IR120" s="200"/>
      <c r="IS120" s="200"/>
      <c r="IT120" s="200"/>
      <c r="IU120" s="200"/>
      <c r="IV120" s="200"/>
    </row>
    <row r="121" spans="1:256" ht="12.75" customHeight="1">
      <c r="A121" s="126"/>
      <c r="B121" s="127"/>
      <c r="C121" s="127"/>
      <c r="D121" s="127"/>
      <c r="E121" s="74" t="s">
        <v>202</v>
      </c>
      <c r="F121" s="135">
        <v>0</v>
      </c>
      <c r="G121" s="135">
        <v>0</v>
      </c>
      <c r="H121" s="135">
        <v>0</v>
      </c>
      <c r="I121" s="135">
        <v>0</v>
      </c>
      <c r="J121" s="135">
        <v>0</v>
      </c>
      <c r="K121" s="135">
        <v>0</v>
      </c>
      <c r="L121" s="42">
        <f t="shared" si="13"/>
        <v>0</v>
      </c>
      <c r="M121" s="75">
        <v>0</v>
      </c>
      <c r="N121" s="75">
        <v>0</v>
      </c>
      <c r="O121" s="42">
        <f t="shared" si="9"/>
        <v>0</v>
      </c>
      <c r="P121" s="42">
        <f t="shared" si="10"/>
        <v>0</v>
      </c>
      <c r="Q121" s="42">
        <f>N121-K121</f>
        <v>0</v>
      </c>
      <c r="R121" s="42">
        <f t="shared" si="16"/>
        <v>0</v>
      </c>
      <c r="S121" s="75">
        <v>0</v>
      </c>
      <c r="T121" s="128">
        <f t="shared" si="11"/>
        <v>0</v>
      </c>
      <c r="U121" s="42">
        <f t="shared" si="12"/>
        <v>0</v>
      </c>
      <c r="V121" s="42">
        <f t="shared" si="14"/>
        <v>0</v>
      </c>
      <c r="W121" s="79">
        <f t="shared" si="15"/>
        <v>0</v>
      </c>
      <c r="X121" s="136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124"/>
      <c r="AO121" s="124"/>
      <c r="AP121" s="124"/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  <c r="BI121" s="124"/>
      <c r="BJ121" s="124"/>
      <c r="BK121" s="124"/>
      <c r="BL121" s="124"/>
      <c r="BM121" s="124"/>
      <c r="BN121" s="124"/>
      <c r="BO121" s="124"/>
      <c r="BP121" s="124"/>
      <c r="BQ121" s="124"/>
      <c r="BR121" s="124"/>
      <c r="BS121" s="124"/>
      <c r="BT121" s="124"/>
      <c r="BU121" s="124"/>
      <c r="BV121" s="124"/>
      <c r="BW121" s="124"/>
      <c r="BX121" s="124"/>
      <c r="BY121" s="124"/>
      <c r="BZ121" s="124"/>
      <c r="CA121" s="124"/>
      <c r="CB121" s="124"/>
      <c r="CC121" s="124"/>
      <c r="CD121" s="124"/>
      <c r="CE121" s="124"/>
      <c r="CF121" s="124"/>
      <c r="CG121" s="124"/>
      <c r="CH121" s="124"/>
      <c r="CI121" s="124"/>
      <c r="CJ121" s="124"/>
      <c r="CK121" s="124"/>
      <c r="CL121" s="124"/>
      <c r="CM121" s="124"/>
      <c r="CN121" s="124"/>
      <c r="CO121" s="124"/>
      <c r="CP121" s="124"/>
      <c r="CQ121" s="124"/>
      <c r="CR121" s="124"/>
      <c r="CS121" s="124"/>
      <c r="CT121" s="124"/>
      <c r="CU121" s="124"/>
      <c r="CV121" s="124"/>
      <c r="CW121" s="124"/>
      <c r="CX121" s="124"/>
      <c r="CY121" s="124"/>
      <c r="CZ121" s="124"/>
      <c r="DA121" s="124"/>
      <c r="DB121" s="124"/>
      <c r="DC121" s="124"/>
      <c r="DD121" s="124"/>
      <c r="DE121" s="124"/>
      <c r="DF121" s="124"/>
      <c r="DG121" s="124"/>
      <c r="DH121" s="124"/>
      <c r="DI121" s="124"/>
      <c r="DJ121" s="124"/>
      <c r="DK121" s="124"/>
      <c r="DL121" s="124"/>
      <c r="DM121" s="124"/>
      <c r="DN121" s="124"/>
      <c r="DO121" s="124"/>
      <c r="DP121" s="124"/>
      <c r="DQ121" s="124"/>
      <c r="DR121" s="124"/>
      <c r="DS121" s="124"/>
      <c r="DT121" s="124"/>
      <c r="DU121" s="124"/>
      <c r="DV121" s="124"/>
      <c r="DW121" s="124"/>
      <c r="DX121" s="124"/>
      <c r="DY121" s="124"/>
      <c r="DZ121" s="124"/>
      <c r="EA121" s="124"/>
      <c r="EB121" s="124"/>
      <c r="EC121" s="124"/>
      <c r="ED121" s="124"/>
      <c r="EE121" s="124"/>
      <c r="EF121" s="124"/>
      <c r="EG121" s="124"/>
      <c r="EH121" s="124"/>
      <c r="EI121" s="124"/>
      <c r="EJ121" s="124"/>
      <c r="EK121" s="124"/>
      <c r="EL121" s="124"/>
      <c r="EM121" s="124"/>
      <c r="EN121" s="124"/>
      <c r="EO121" s="124"/>
      <c r="EP121" s="124"/>
      <c r="EQ121" s="124"/>
      <c r="ER121" s="124"/>
      <c r="ES121" s="124"/>
      <c r="ET121" s="124"/>
      <c r="EU121" s="124"/>
      <c r="EV121" s="124"/>
      <c r="EW121" s="124"/>
      <c r="EX121" s="124"/>
      <c r="EY121" s="124"/>
      <c r="EZ121" s="124"/>
      <c r="FA121" s="124"/>
      <c r="FB121" s="124"/>
      <c r="FC121" s="124"/>
      <c r="FD121" s="124"/>
      <c r="FE121" s="124"/>
      <c r="FF121" s="124"/>
      <c r="FG121" s="124"/>
      <c r="FH121" s="124"/>
      <c r="FI121" s="124"/>
      <c r="FJ121" s="124"/>
      <c r="FK121" s="124"/>
      <c r="FL121" s="124"/>
      <c r="FM121" s="124"/>
      <c r="FN121" s="124"/>
      <c r="FO121" s="124"/>
      <c r="FP121" s="124"/>
      <c r="FQ121" s="124"/>
      <c r="FR121" s="124"/>
      <c r="FS121" s="124"/>
      <c r="FT121" s="124"/>
      <c r="FU121" s="124"/>
      <c r="FV121" s="124"/>
      <c r="FW121" s="124"/>
      <c r="FX121" s="124"/>
      <c r="FY121" s="124"/>
      <c r="FZ121" s="124"/>
      <c r="GA121" s="124"/>
      <c r="GB121" s="124"/>
      <c r="GC121" s="124"/>
      <c r="GD121" s="124"/>
      <c r="GE121" s="124"/>
      <c r="GF121" s="124"/>
      <c r="GG121" s="124"/>
      <c r="GH121" s="124"/>
      <c r="GI121" s="124"/>
      <c r="GJ121" s="124"/>
      <c r="GK121" s="124"/>
      <c r="GL121" s="124"/>
      <c r="GM121" s="124"/>
      <c r="GN121" s="124"/>
      <c r="GO121" s="124"/>
      <c r="GP121" s="124"/>
      <c r="GQ121" s="124"/>
      <c r="GR121" s="124"/>
      <c r="GS121" s="124"/>
      <c r="GT121" s="124"/>
      <c r="GU121" s="124"/>
      <c r="GV121" s="124"/>
      <c r="GW121" s="124"/>
      <c r="GX121" s="124"/>
      <c r="GY121" s="124"/>
      <c r="GZ121" s="124"/>
      <c r="HA121" s="124"/>
      <c r="HB121" s="124"/>
      <c r="HC121" s="124"/>
      <c r="HD121" s="124"/>
      <c r="HE121" s="124"/>
      <c r="HF121" s="124"/>
      <c r="HG121" s="124"/>
      <c r="HH121" s="124"/>
      <c r="HI121" s="124"/>
      <c r="HJ121" s="124"/>
      <c r="HK121" s="124"/>
      <c r="HL121" s="124"/>
      <c r="HM121" s="124"/>
      <c r="HN121" s="124"/>
      <c r="HO121" s="124"/>
      <c r="HP121" s="124"/>
      <c r="HQ121" s="124"/>
      <c r="HR121" s="124"/>
      <c r="HS121" s="124"/>
      <c r="HT121" s="124"/>
      <c r="HU121" s="124"/>
      <c r="HV121" s="124"/>
      <c r="HW121" s="124"/>
      <c r="HX121" s="124"/>
      <c r="HY121" s="124"/>
      <c r="HZ121" s="124"/>
      <c r="IA121" s="124"/>
      <c r="IB121" s="124"/>
      <c r="IC121" s="124"/>
      <c r="ID121" s="124"/>
      <c r="IE121" s="124"/>
      <c r="IF121" s="124"/>
      <c r="IG121" s="124"/>
      <c r="IH121" s="124"/>
      <c r="II121" s="124"/>
      <c r="IJ121" s="124"/>
      <c r="IK121" s="124"/>
      <c r="IL121" s="124"/>
      <c r="IM121" s="124"/>
      <c r="IN121" s="124"/>
      <c r="IO121" s="124"/>
      <c r="IP121" s="124"/>
      <c r="IQ121" s="124"/>
      <c r="IR121" s="124"/>
      <c r="IS121" s="124"/>
      <c r="IT121" s="124"/>
      <c r="IU121" s="124"/>
      <c r="IV121" s="124"/>
    </row>
    <row r="122" spans="1:256" s="130" customFormat="1" ht="28.5" customHeight="1">
      <c r="A122" s="126" t="s">
        <v>340</v>
      </c>
      <c r="B122" s="127" t="s">
        <v>330</v>
      </c>
      <c r="C122" s="127" t="s">
        <v>224</v>
      </c>
      <c r="D122" s="127" t="s">
        <v>200</v>
      </c>
      <c r="E122" s="74" t="s">
        <v>341</v>
      </c>
      <c r="F122" s="135">
        <v>0</v>
      </c>
      <c r="G122" s="135">
        <v>0</v>
      </c>
      <c r="H122" s="135">
        <v>0</v>
      </c>
      <c r="I122" s="135">
        <v>0</v>
      </c>
      <c r="J122" s="135">
        <v>0</v>
      </c>
      <c r="K122" s="135">
        <v>0</v>
      </c>
      <c r="L122" s="42">
        <f t="shared" si="13"/>
        <v>0</v>
      </c>
      <c r="M122" s="75">
        <v>0</v>
      </c>
      <c r="N122" s="75">
        <v>0</v>
      </c>
      <c r="O122" s="42">
        <f t="shared" si="9"/>
        <v>0</v>
      </c>
      <c r="P122" s="42">
        <f t="shared" si="10"/>
        <v>0</v>
      </c>
      <c r="Q122" s="42">
        <f>N122-K122</f>
        <v>0</v>
      </c>
      <c r="R122" s="42">
        <f t="shared" si="16"/>
        <v>0</v>
      </c>
      <c r="S122" s="75">
        <v>0</v>
      </c>
      <c r="T122" s="128">
        <f t="shared" si="11"/>
        <v>0</v>
      </c>
      <c r="U122" s="42">
        <f t="shared" si="12"/>
        <v>0</v>
      </c>
      <c r="V122" s="42">
        <f t="shared" si="14"/>
        <v>0</v>
      </c>
      <c r="W122" s="79">
        <f t="shared" si="15"/>
        <v>0</v>
      </c>
      <c r="X122" s="136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4"/>
      <c r="AO122" s="124"/>
      <c r="AP122" s="124"/>
      <c r="AQ122" s="124"/>
      <c r="AR122" s="124"/>
      <c r="AS122" s="124"/>
      <c r="AT122" s="124"/>
      <c r="AU122" s="124"/>
      <c r="AV122" s="124"/>
      <c r="AW122" s="124"/>
      <c r="AX122" s="124"/>
      <c r="AY122" s="124"/>
      <c r="AZ122" s="124"/>
      <c r="BA122" s="124"/>
      <c r="BB122" s="124"/>
      <c r="BC122" s="124"/>
      <c r="BD122" s="124"/>
      <c r="BE122" s="124"/>
      <c r="BF122" s="124"/>
      <c r="BG122" s="124"/>
      <c r="BH122" s="124"/>
      <c r="BI122" s="124"/>
      <c r="BJ122" s="124"/>
      <c r="BK122" s="124"/>
      <c r="BL122" s="124"/>
      <c r="BM122" s="124"/>
      <c r="BN122" s="124"/>
      <c r="BO122" s="124"/>
      <c r="BP122" s="124"/>
      <c r="BQ122" s="124"/>
      <c r="BR122" s="124"/>
      <c r="BS122" s="124"/>
      <c r="BT122" s="124"/>
      <c r="BU122" s="124"/>
      <c r="BV122" s="124"/>
      <c r="BW122" s="124"/>
      <c r="BX122" s="124"/>
      <c r="BY122" s="124"/>
      <c r="BZ122" s="124"/>
      <c r="CA122" s="124"/>
      <c r="CB122" s="124"/>
      <c r="CC122" s="124"/>
      <c r="CD122" s="124"/>
      <c r="CE122" s="124"/>
      <c r="CF122" s="124"/>
      <c r="CG122" s="124"/>
      <c r="CH122" s="124"/>
      <c r="CI122" s="124"/>
      <c r="CJ122" s="124"/>
      <c r="CK122" s="124"/>
      <c r="CL122" s="124"/>
      <c r="CM122" s="124"/>
      <c r="CN122" s="124"/>
      <c r="CO122" s="124"/>
      <c r="CP122" s="124"/>
      <c r="CQ122" s="124"/>
      <c r="CR122" s="124"/>
      <c r="CS122" s="124"/>
      <c r="CT122" s="124"/>
      <c r="CU122" s="124"/>
      <c r="CV122" s="124"/>
      <c r="CW122" s="124"/>
      <c r="CX122" s="124"/>
      <c r="CY122" s="124"/>
      <c r="CZ122" s="124"/>
      <c r="DA122" s="124"/>
      <c r="DB122" s="124"/>
      <c r="DC122" s="124"/>
      <c r="DD122" s="124"/>
      <c r="DE122" s="124"/>
      <c r="DF122" s="124"/>
      <c r="DG122" s="124"/>
      <c r="DH122" s="124"/>
      <c r="DI122" s="124"/>
      <c r="DJ122" s="124"/>
      <c r="DK122" s="124"/>
      <c r="DL122" s="124"/>
      <c r="DM122" s="124"/>
      <c r="DN122" s="124"/>
      <c r="DO122" s="124"/>
      <c r="DP122" s="124"/>
      <c r="DQ122" s="124"/>
      <c r="DR122" s="124"/>
      <c r="DS122" s="124"/>
      <c r="DT122" s="124"/>
      <c r="DU122" s="124"/>
      <c r="DV122" s="124"/>
      <c r="DW122" s="124"/>
      <c r="DX122" s="124"/>
      <c r="DY122" s="124"/>
      <c r="DZ122" s="124"/>
      <c r="EA122" s="124"/>
      <c r="EB122" s="124"/>
      <c r="EC122" s="124"/>
      <c r="ED122" s="124"/>
      <c r="EE122" s="124"/>
      <c r="EF122" s="124"/>
      <c r="EG122" s="124"/>
      <c r="EH122" s="124"/>
      <c r="EI122" s="124"/>
      <c r="EJ122" s="124"/>
      <c r="EK122" s="124"/>
      <c r="EL122" s="124"/>
      <c r="EM122" s="124"/>
      <c r="EN122" s="124"/>
      <c r="EO122" s="124"/>
      <c r="EP122" s="124"/>
      <c r="EQ122" s="124"/>
      <c r="ER122" s="124"/>
      <c r="ES122" s="124"/>
      <c r="ET122" s="124"/>
      <c r="EU122" s="124"/>
      <c r="EV122" s="124"/>
      <c r="EW122" s="124"/>
      <c r="EX122" s="124"/>
      <c r="EY122" s="124"/>
      <c r="EZ122" s="124"/>
      <c r="FA122" s="124"/>
      <c r="FB122" s="124"/>
      <c r="FC122" s="124"/>
      <c r="FD122" s="124"/>
      <c r="FE122" s="124"/>
      <c r="FF122" s="124"/>
      <c r="FG122" s="124"/>
      <c r="FH122" s="124"/>
      <c r="FI122" s="124"/>
      <c r="FJ122" s="124"/>
      <c r="FK122" s="124"/>
      <c r="FL122" s="124"/>
      <c r="FM122" s="124"/>
      <c r="FN122" s="124"/>
      <c r="FO122" s="124"/>
      <c r="FP122" s="124"/>
      <c r="FQ122" s="124"/>
      <c r="FR122" s="124"/>
      <c r="FS122" s="124"/>
      <c r="FT122" s="124"/>
      <c r="FU122" s="124"/>
      <c r="FV122" s="124"/>
      <c r="FW122" s="124"/>
      <c r="FX122" s="124"/>
      <c r="FY122" s="124"/>
      <c r="FZ122" s="124"/>
      <c r="GA122" s="124"/>
      <c r="GB122" s="124"/>
      <c r="GC122" s="124"/>
      <c r="GD122" s="124"/>
      <c r="GE122" s="124"/>
      <c r="GF122" s="124"/>
      <c r="GG122" s="124"/>
      <c r="GH122" s="124"/>
      <c r="GI122" s="124"/>
      <c r="GJ122" s="124"/>
      <c r="GK122" s="124"/>
      <c r="GL122" s="124"/>
      <c r="GM122" s="124"/>
      <c r="GN122" s="124"/>
      <c r="GO122" s="124"/>
      <c r="GP122" s="124"/>
      <c r="GQ122" s="124"/>
      <c r="GR122" s="124"/>
      <c r="GS122" s="124"/>
      <c r="GT122" s="124"/>
      <c r="GU122" s="124"/>
      <c r="GV122" s="124"/>
      <c r="GW122" s="124"/>
      <c r="GX122" s="124"/>
      <c r="GY122" s="124"/>
      <c r="GZ122" s="124"/>
      <c r="HA122" s="124"/>
      <c r="HB122" s="124"/>
      <c r="HC122" s="124"/>
      <c r="HD122" s="124"/>
      <c r="HE122" s="124"/>
      <c r="HF122" s="124"/>
      <c r="HG122" s="124"/>
      <c r="HH122" s="124"/>
      <c r="HI122" s="124"/>
      <c r="HJ122" s="124"/>
      <c r="HK122" s="124"/>
      <c r="HL122" s="124"/>
      <c r="HM122" s="124"/>
      <c r="HN122" s="124"/>
      <c r="HO122" s="124"/>
      <c r="HP122" s="124"/>
      <c r="HQ122" s="124"/>
      <c r="HR122" s="124"/>
      <c r="HS122" s="124"/>
      <c r="HT122" s="124"/>
      <c r="HU122" s="124"/>
      <c r="HV122" s="124"/>
      <c r="HW122" s="124"/>
      <c r="HX122" s="124"/>
      <c r="HY122" s="124"/>
      <c r="HZ122" s="124"/>
      <c r="IA122" s="124"/>
      <c r="IB122" s="124"/>
      <c r="IC122" s="124"/>
      <c r="ID122" s="124"/>
      <c r="IE122" s="124"/>
      <c r="IF122" s="124"/>
      <c r="IG122" s="124"/>
      <c r="IH122" s="124"/>
      <c r="II122" s="124"/>
      <c r="IJ122" s="124"/>
      <c r="IK122" s="124"/>
      <c r="IL122" s="124"/>
      <c r="IM122" s="124"/>
      <c r="IN122" s="124"/>
      <c r="IO122" s="124"/>
      <c r="IP122" s="124"/>
      <c r="IQ122" s="124"/>
      <c r="IR122" s="124"/>
      <c r="IS122" s="124"/>
      <c r="IT122" s="124"/>
      <c r="IU122" s="124"/>
      <c r="IV122" s="124"/>
    </row>
    <row r="123" spans="1:256" ht="12.75" customHeight="1">
      <c r="A123" s="126" t="s">
        <v>342</v>
      </c>
      <c r="B123" s="127" t="s">
        <v>330</v>
      </c>
      <c r="C123" s="127" t="s">
        <v>224</v>
      </c>
      <c r="D123" s="127" t="s">
        <v>224</v>
      </c>
      <c r="E123" s="74" t="s">
        <v>343</v>
      </c>
      <c r="F123" s="135">
        <v>0</v>
      </c>
      <c r="G123" s="135">
        <v>0</v>
      </c>
      <c r="H123" s="135">
        <v>0</v>
      </c>
      <c r="I123" s="135">
        <v>0</v>
      </c>
      <c r="J123" s="135">
        <v>0</v>
      </c>
      <c r="K123" s="135">
        <v>0</v>
      </c>
      <c r="L123" s="42">
        <f t="shared" si="13"/>
        <v>0</v>
      </c>
      <c r="M123" s="75">
        <v>0</v>
      </c>
      <c r="N123" s="75">
        <v>0</v>
      </c>
      <c r="O123" s="42">
        <f t="shared" si="9"/>
        <v>0</v>
      </c>
      <c r="P123" s="42">
        <f t="shared" si="10"/>
        <v>0</v>
      </c>
      <c r="Q123" s="42">
        <f>N123-K123</f>
        <v>0</v>
      </c>
      <c r="R123" s="42">
        <f t="shared" si="16"/>
        <v>0</v>
      </c>
      <c r="S123" s="75">
        <v>0</v>
      </c>
      <c r="T123" s="128">
        <f t="shared" si="11"/>
        <v>0</v>
      </c>
      <c r="U123" s="42">
        <f t="shared" si="12"/>
        <v>0</v>
      </c>
      <c r="V123" s="42">
        <f t="shared" si="14"/>
        <v>0</v>
      </c>
      <c r="W123" s="79">
        <f t="shared" si="15"/>
        <v>0</v>
      </c>
      <c r="X123" s="136"/>
      <c r="Y123" s="124"/>
      <c r="Z123" s="124"/>
      <c r="AA123" s="124"/>
      <c r="AB123" s="124"/>
      <c r="AC123" s="124"/>
      <c r="AD123" s="124"/>
      <c r="AE123" s="124"/>
      <c r="AF123" s="124"/>
      <c r="AG123" s="124"/>
      <c r="AH123" s="124"/>
      <c r="AI123" s="124"/>
      <c r="AJ123" s="124"/>
      <c r="AK123" s="124"/>
      <c r="AL123" s="124"/>
      <c r="AM123" s="124"/>
      <c r="AN123" s="124"/>
      <c r="AO123" s="124"/>
      <c r="AP123" s="124"/>
      <c r="AQ123" s="124"/>
      <c r="AR123" s="124"/>
      <c r="AS123" s="124"/>
      <c r="AT123" s="124"/>
      <c r="AU123" s="124"/>
      <c r="AV123" s="124"/>
      <c r="AW123" s="124"/>
      <c r="AX123" s="124"/>
      <c r="AY123" s="124"/>
      <c r="AZ123" s="124"/>
      <c r="BA123" s="124"/>
      <c r="BB123" s="124"/>
      <c r="BC123" s="124"/>
      <c r="BD123" s="124"/>
      <c r="BE123" s="124"/>
      <c r="BF123" s="124"/>
      <c r="BG123" s="124"/>
      <c r="BH123" s="124"/>
      <c r="BI123" s="124"/>
      <c r="BJ123" s="124"/>
      <c r="BK123" s="124"/>
      <c r="BL123" s="124"/>
      <c r="BM123" s="124"/>
      <c r="BN123" s="124"/>
      <c r="BO123" s="124"/>
      <c r="BP123" s="124"/>
      <c r="BQ123" s="124"/>
      <c r="BR123" s="124"/>
      <c r="BS123" s="124"/>
      <c r="BT123" s="124"/>
      <c r="BU123" s="124"/>
      <c r="BV123" s="124"/>
      <c r="BW123" s="124"/>
      <c r="BX123" s="124"/>
      <c r="BY123" s="124"/>
      <c r="BZ123" s="124"/>
      <c r="CA123" s="124"/>
      <c r="CB123" s="124"/>
      <c r="CC123" s="124"/>
      <c r="CD123" s="124"/>
      <c r="CE123" s="124"/>
      <c r="CF123" s="124"/>
      <c r="CG123" s="124"/>
      <c r="CH123" s="124"/>
      <c r="CI123" s="124"/>
      <c r="CJ123" s="124"/>
      <c r="CK123" s="124"/>
      <c r="CL123" s="124"/>
      <c r="CM123" s="124"/>
      <c r="CN123" s="124"/>
      <c r="CO123" s="124"/>
      <c r="CP123" s="124"/>
      <c r="CQ123" s="124"/>
      <c r="CR123" s="124"/>
      <c r="CS123" s="124"/>
      <c r="CT123" s="124"/>
      <c r="CU123" s="124"/>
      <c r="CV123" s="124"/>
      <c r="CW123" s="124"/>
      <c r="CX123" s="124"/>
      <c r="CY123" s="124"/>
      <c r="CZ123" s="124"/>
      <c r="DA123" s="124"/>
      <c r="DB123" s="124"/>
      <c r="DC123" s="124"/>
      <c r="DD123" s="124"/>
      <c r="DE123" s="124"/>
      <c r="DF123" s="124"/>
      <c r="DG123" s="124"/>
      <c r="DH123" s="124"/>
      <c r="DI123" s="124"/>
      <c r="DJ123" s="124"/>
      <c r="DK123" s="124"/>
      <c r="DL123" s="124"/>
      <c r="DM123" s="124"/>
      <c r="DN123" s="124"/>
      <c r="DO123" s="124"/>
      <c r="DP123" s="124"/>
      <c r="DQ123" s="124"/>
      <c r="DR123" s="124"/>
      <c r="DS123" s="124"/>
      <c r="DT123" s="124"/>
      <c r="DU123" s="124"/>
      <c r="DV123" s="124"/>
      <c r="DW123" s="124"/>
      <c r="DX123" s="124"/>
      <c r="DY123" s="124"/>
      <c r="DZ123" s="124"/>
      <c r="EA123" s="124"/>
      <c r="EB123" s="124"/>
      <c r="EC123" s="124"/>
      <c r="ED123" s="124"/>
      <c r="EE123" s="124"/>
      <c r="EF123" s="124"/>
      <c r="EG123" s="124"/>
      <c r="EH123" s="124"/>
      <c r="EI123" s="124"/>
      <c r="EJ123" s="124"/>
      <c r="EK123" s="124"/>
      <c r="EL123" s="124"/>
      <c r="EM123" s="124"/>
      <c r="EN123" s="124"/>
      <c r="EO123" s="124"/>
      <c r="EP123" s="124"/>
      <c r="EQ123" s="124"/>
      <c r="ER123" s="124"/>
      <c r="ES123" s="124"/>
      <c r="ET123" s="124"/>
      <c r="EU123" s="124"/>
      <c r="EV123" s="124"/>
      <c r="EW123" s="124"/>
      <c r="EX123" s="124"/>
      <c r="EY123" s="124"/>
      <c r="EZ123" s="124"/>
      <c r="FA123" s="124"/>
      <c r="FB123" s="124"/>
      <c r="FC123" s="124"/>
      <c r="FD123" s="124"/>
      <c r="FE123" s="124"/>
      <c r="FF123" s="124"/>
      <c r="FG123" s="124"/>
      <c r="FH123" s="124"/>
      <c r="FI123" s="124"/>
      <c r="FJ123" s="124"/>
      <c r="FK123" s="124"/>
      <c r="FL123" s="124"/>
      <c r="FM123" s="124"/>
      <c r="FN123" s="124"/>
      <c r="FO123" s="124"/>
      <c r="FP123" s="124"/>
      <c r="FQ123" s="124"/>
      <c r="FR123" s="124"/>
      <c r="FS123" s="124"/>
      <c r="FT123" s="124"/>
      <c r="FU123" s="124"/>
      <c r="FV123" s="124"/>
      <c r="FW123" s="124"/>
      <c r="FX123" s="124"/>
      <c r="FY123" s="124"/>
      <c r="FZ123" s="124"/>
      <c r="GA123" s="124"/>
      <c r="GB123" s="124"/>
      <c r="GC123" s="124"/>
      <c r="GD123" s="124"/>
      <c r="GE123" s="124"/>
      <c r="GF123" s="124"/>
      <c r="GG123" s="124"/>
      <c r="GH123" s="124"/>
      <c r="GI123" s="124"/>
      <c r="GJ123" s="124"/>
      <c r="GK123" s="124"/>
      <c r="GL123" s="124"/>
      <c r="GM123" s="124"/>
      <c r="GN123" s="124"/>
      <c r="GO123" s="124"/>
      <c r="GP123" s="124"/>
      <c r="GQ123" s="124"/>
      <c r="GR123" s="124"/>
      <c r="GS123" s="124"/>
      <c r="GT123" s="124"/>
      <c r="GU123" s="124"/>
      <c r="GV123" s="124"/>
      <c r="GW123" s="124"/>
      <c r="GX123" s="124"/>
      <c r="GY123" s="124"/>
      <c r="GZ123" s="124"/>
      <c r="HA123" s="124"/>
      <c r="HB123" s="124"/>
      <c r="HC123" s="124"/>
      <c r="HD123" s="124"/>
      <c r="HE123" s="124"/>
      <c r="HF123" s="124"/>
      <c r="HG123" s="124"/>
      <c r="HH123" s="124"/>
      <c r="HI123" s="124"/>
      <c r="HJ123" s="124"/>
      <c r="HK123" s="124"/>
      <c r="HL123" s="124"/>
      <c r="HM123" s="124"/>
      <c r="HN123" s="124"/>
      <c r="HO123" s="124"/>
      <c r="HP123" s="124"/>
      <c r="HQ123" s="124"/>
      <c r="HR123" s="124"/>
      <c r="HS123" s="124"/>
      <c r="HT123" s="124"/>
      <c r="HU123" s="124"/>
      <c r="HV123" s="124"/>
      <c r="HW123" s="124"/>
      <c r="HX123" s="124"/>
      <c r="HY123" s="124"/>
      <c r="HZ123" s="124"/>
      <c r="IA123" s="124"/>
      <c r="IB123" s="124"/>
      <c r="IC123" s="124"/>
      <c r="ID123" s="124"/>
      <c r="IE123" s="124"/>
      <c r="IF123" s="124"/>
      <c r="IG123" s="124"/>
      <c r="IH123" s="124"/>
      <c r="II123" s="124"/>
      <c r="IJ123" s="124"/>
      <c r="IK123" s="124"/>
      <c r="IL123" s="124"/>
      <c r="IM123" s="124"/>
      <c r="IN123" s="124"/>
      <c r="IO123" s="124"/>
      <c r="IP123" s="124"/>
      <c r="IQ123" s="124"/>
      <c r="IR123" s="124"/>
      <c r="IS123" s="124"/>
      <c r="IT123" s="124"/>
      <c r="IU123" s="124"/>
      <c r="IV123" s="124"/>
    </row>
    <row r="124" spans="1:256" ht="12.75" customHeight="1">
      <c r="A124" s="62" t="s">
        <v>344</v>
      </c>
      <c r="B124" s="38" t="s">
        <v>330</v>
      </c>
      <c r="C124" s="38" t="s">
        <v>213</v>
      </c>
      <c r="D124" s="38" t="s">
        <v>197</v>
      </c>
      <c r="E124" s="183" t="s">
        <v>345</v>
      </c>
      <c r="F124" s="139">
        <v>478361.7</v>
      </c>
      <c r="G124" s="139">
        <v>355477.1</v>
      </c>
      <c r="H124" s="139">
        <v>122884.6</v>
      </c>
      <c r="I124" s="139">
        <f>I126</f>
        <v>481948.5</v>
      </c>
      <c r="J124" s="139">
        <f>J126</f>
        <v>418546.2</v>
      </c>
      <c r="K124" s="139">
        <f>K126</f>
        <v>63402.3</v>
      </c>
      <c r="L124" s="42">
        <f t="shared" si="13"/>
        <v>787835.9</v>
      </c>
      <c r="M124" s="192">
        <f>M126</f>
        <v>669673.9</v>
      </c>
      <c r="N124" s="42">
        <f>N126</f>
        <v>118162</v>
      </c>
      <c r="O124" s="42">
        <f t="shared" si="9"/>
        <v>305887.4</v>
      </c>
      <c r="P124" s="42">
        <f t="shared" si="10"/>
        <v>251127.7</v>
      </c>
      <c r="Q124" s="42">
        <f t="shared" si="10"/>
        <v>54759.7</v>
      </c>
      <c r="R124" s="42">
        <f t="shared" si="16"/>
        <v>898525.9</v>
      </c>
      <c r="S124" s="42">
        <f>S126</f>
        <v>756731.5</v>
      </c>
      <c r="T124" s="128">
        <f t="shared" si="11"/>
        <v>141794.4</v>
      </c>
      <c r="U124" s="42">
        <f t="shared" si="12"/>
        <v>1040394.505</v>
      </c>
      <c r="V124" s="42">
        <f t="shared" si="14"/>
        <v>870241.225</v>
      </c>
      <c r="W124" s="79">
        <f t="shared" si="15"/>
        <v>170153.28</v>
      </c>
      <c r="X124" s="136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  <c r="BF124" s="200"/>
      <c r="BG124" s="200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0"/>
      <c r="BX124" s="200"/>
      <c r="BY124" s="200"/>
      <c r="BZ124" s="200"/>
      <c r="CA124" s="200"/>
      <c r="CB124" s="200"/>
      <c r="CC124" s="200"/>
      <c r="CD124" s="200"/>
      <c r="CE124" s="200"/>
      <c r="CF124" s="200"/>
      <c r="CG124" s="200"/>
      <c r="CH124" s="200"/>
      <c r="CI124" s="200"/>
      <c r="CJ124" s="200"/>
      <c r="CK124" s="200"/>
      <c r="CL124" s="200"/>
      <c r="CM124" s="200"/>
      <c r="CN124" s="200"/>
      <c r="CO124" s="200"/>
      <c r="CP124" s="200"/>
      <c r="CQ124" s="200"/>
      <c r="CR124" s="200"/>
      <c r="CS124" s="200"/>
      <c r="CT124" s="200"/>
      <c r="CU124" s="200"/>
      <c r="CV124" s="200"/>
      <c r="CW124" s="200"/>
      <c r="CX124" s="200"/>
      <c r="CY124" s="200"/>
      <c r="CZ124" s="200"/>
      <c r="DA124" s="200"/>
      <c r="DB124" s="200"/>
      <c r="DC124" s="200"/>
      <c r="DD124" s="200"/>
      <c r="DE124" s="200"/>
      <c r="DF124" s="200"/>
      <c r="DG124" s="200"/>
      <c r="DH124" s="200"/>
      <c r="DI124" s="200"/>
      <c r="DJ124" s="200"/>
      <c r="DK124" s="200"/>
      <c r="DL124" s="200"/>
      <c r="DM124" s="200"/>
      <c r="DN124" s="200"/>
      <c r="DO124" s="200"/>
      <c r="DP124" s="200"/>
      <c r="DQ124" s="200"/>
      <c r="DR124" s="200"/>
      <c r="DS124" s="200"/>
      <c r="DT124" s="200"/>
      <c r="DU124" s="200"/>
      <c r="DV124" s="200"/>
      <c r="DW124" s="200"/>
      <c r="DX124" s="200"/>
      <c r="DY124" s="200"/>
      <c r="DZ124" s="200"/>
      <c r="EA124" s="200"/>
      <c r="EB124" s="200"/>
      <c r="EC124" s="200"/>
      <c r="ED124" s="200"/>
      <c r="EE124" s="200"/>
      <c r="EF124" s="200"/>
      <c r="EG124" s="200"/>
      <c r="EH124" s="200"/>
      <c r="EI124" s="200"/>
      <c r="EJ124" s="200"/>
      <c r="EK124" s="200"/>
      <c r="EL124" s="200"/>
      <c r="EM124" s="200"/>
      <c r="EN124" s="200"/>
      <c r="EO124" s="200"/>
      <c r="EP124" s="200"/>
      <c r="EQ124" s="200"/>
      <c r="ER124" s="200"/>
      <c r="ES124" s="200"/>
      <c r="ET124" s="200"/>
      <c r="EU124" s="200"/>
      <c r="EV124" s="200"/>
      <c r="EW124" s="200"/>
      <c r="EX124" s="200"/>
      <c r="EY124" s="200"/>
      <c r="EZ124" s="200"/>
      <c r="FA124" s="200"/>
      <c r="FB124" s="200"/>
      <c r="FC124" s="200"/>
      <c r="FD124" s="200"/>
      <c r="FE124" s="200"/>
      <c r="FF124" s="200"/>
      <c r="FG124" s="200"/>
      <c r="FH124" s="200"/>
      <c r="FI124" s="200"/>
      <c r="FJ124" s="200"/>
      <c r="FK124" s="200"/>
      <c r="FL124" s="200"/>
      <c r="FM124" s="200"/>
      <c r="FN124" s="200"/>
      <c r="FO124" s="200"/>
      <c r="FP124" s="200"/>
      <c r="FQ124" s="200"/>
      <c r="FR124" s="200"/>
      <c r="FS124" s="200"/>
      <c r="FT124" s="200"/>
      <c r="FU124" s="200"/>
      <c r="FV124" s="200"/>
      <c r="FW124" s="200"/>
      <c r="FX124" s="200"/>
      <c r="FY124" s="200"/>
      <c r="FZ124" s="200"/>
      <c r="GA124" s="200"/>
      <c r="GB124" s="200"/>
      <c r="GC124" s="200"/>
      <c r="GD124" s="200"/>
      <c r="GE124" s="200"/>
      <c r="GF124" s="200"/>
      <c r="GG124" s="200"/>
      <c r="GH124" s="200"/>
      <c r="GI124" s="200"/>
      <c r="GJ124" s="200"/>
      <c r="GK124" s="200"/>
      <c r="GL124" s="200"/>
      <c r="GM124" s="200"/>
      <c r="GN124" s="200"/>
      <c r="GO124" s="200"/>
      <c r="GP124" s="200"/>
      <c r="GQ124" s="200"/>
      <c r="GR124" s="200"/>
      <c r="GS124" s="200"/>
      <c r="GT124" s="200"/>
      <c r="GU124" s="200"/>
      <c r="GV124" s="200"/>
      <c r="GW124" s="200"/>
      <c r="GX124" s="200"/>
      <c r="GY124" s="200"/>
      <c r="GZ124" s="200"/>
      <c r="HA124" s="200"/>
      <c r="HB124" s="200"/>
      <c r="HC124" s="200"/>
      <c r="HD124" s="200"/>
      <c r="HE124" s="200"/>
      <c r="HF124" s="200"/>
      <c r="HG124" s="200"/>
      <c r="HH124" s="200"/>
      <c r="HI124" s="200"/>
      <c r="HJ124" s="200"/>
      <c r="HK124" s="200"/>
      <c r="HL124" s="200"/>
      <c r="HM124" s="200"/>
      <c r="HN124" s="200"/>
      <c r="HO124" s="200"/>
      <c r="HP124" s="200"/>
      <c r="HQ124" s="200"/>
      <c r="HR124" s="200"/>
      <c r="HS124" s="200"/>
      <c r="HT124" s="200"/>
      <c r="HU124" s="200"/>
      <c r="HV124" s="200"/>
      <c r="HW124" s="200"/>
      <c r="HX124" s="200"/>
      <c r="HY124" s="200"/>
      <c r="HZ124" s="200"/>
      <c r="IA124" s="200"/>
      <c r="IB124" s="200"/>
      <c r="IC124" s="200"/>
      <c r="ID124" s="200"/>
      <c r="IE124" s="200"/>
      <c r="IF124" s="200"/>
      <c r="IG124" s="200"/>
      <c r="IH124" s="200"/>
      <c r="II124" s="200"/>
      <c r="IJ124" s="200"/>
      <c r="IK124" s="200"/>
      <c r="IL124" s="200"/>
      <c r="IM124" s="200"/>
      <c r="IN124" s="200"/>
      <c r="IO124" s="200"/>
      <c r="IP124" s="200"/>
      <c r="IQ124" s="200"/>
      <c r="IR124" s="200"/>
      <c r="IS124" s="200"/>
      <c r="IT124" s="200"/>
      <c r="IU124" s="200"/>
      <c r="IV124" s="200"/>
    </row>
    <row r="125" spans="1:256" ht="12.75" customHeight="1">
      <c r="A125" s="126"/>
      <c r="B125" s="127"/>
      <c r="C125" s="127"/>
      <c r="D125" s="127"/>
      <c r="E125" s="74" t="s">
        <v>202</v>
      </c>
      <c r="F125" s="135"/>
      <c r="G125" s="135"/>
      <c r="H125" s="135"/>
      <c r="I125" s="135"/>
      <c r="J125" s="135"/>
      <c r="K125" s="135"/>
      <c r="L125" s="42">
        <f t="shared" si="13"/>
        <v>0</v>
      </c>
      <c r="M125" s="75"/>
      <c r="N125" s="75"/>
      <c r="O125" s="42">
        <f t="shared" si="9"/>
        <v>0</v>
      </c>
      <c r="P125" s="42">
        <f t="shared" si="10"/>
        <v>0</v>
      </c>
      <c r="Q125" s="42">
        <f t="shared" si="10"/>
        <v>0</v>
      </c>
      <c r="R125" s="42">
        <f t="shared" si="16"/>
        <v>0</v>
      </c>
      <c r="S125" s="75"/>
      <c r="T125" s="128">
        <f t="shared" si="11"/>
        <v>0</v>
      </c>
      <c r="U125" s="42">
        <f t="shared" si="12"/>
        <v>0</v>
      </c>
      <c r="V125" s="42">
        <f t="shared" si="14"/>
        <v>0</v>
      </c>
      <c r="W125" s="79">
        <f t="shared" si="15"/>
        <v>0</v>
      </c>
      <c r="X125" s="136"/>
      <c r="Y125" s="124"/>
      <c r="Z125" s="124"/>
      <c r="AA125" s="124"/>
      <c r="AB125" s="124"/>
      <c r="AC125" s="124"/>
      <c r="AD125" s="124"/>
      <c r="AE125" s="124"/>
      <c r="AF125" s="124"/>
      <c r="AG125" s="124"/>
      <c r="AH125" s="124"/>
      <c r="AI125" s="124"/>
      <c r="AJ125" s="124"/>
      <c r="AK125" s="124"/>
      <c r="AL125" s="124"/>
      <c r="AM125" s="124"/>
      <c r="AN125" s="124"/>
      <c r="AO125" s="124"/>
      <c r="AP125" s="124"/>
      <c r="AQ125" s="124"/>
      <c r="AR125" s="124"/>
      <c r="AS125" s="124"/>
      <c r="AT125" s="124"/>
      <c r="AU125" s="124"/>
      <c r="AV125" s="124"/>
      <c r="AW125" s="124"/>
      <c r="AX125" s="124"/>
      <c r="AY125" s="124"/>
      <c r="AZ125" s="124"/>
      <c r="BA125" s="124"/>
      <c r="BB125" s="124"/>
      <c r="BC125" s="124"/>
      <c r="BD125" s="124"/>
      <c r="BE125" s="124"/>
      <c r="BF125" s="124"/>
      <c r="BG125" s="124"/>
      <c r="BH125" s="124"/>
      <c r="BI125" s="124"/>
      <c r="BJ125" s="124"/>
      <c r="BK125" s="124"/>
      <c r="BL125" s="124"/>
      <c r="BM125" s="124"/>
      <c r="BN125" s="124"/>
      <c r="BO125" s="124"/>
      <c r="BP125" s="124"/>
      <c r="BQ125" s="124"/>
      <c r="BR125" s="124"/>
      <c r="BS125" s="124"/>
      <c r="BT125" s="124"/>
      <c r="BU125" s="124"/>
      <c r="BV125" s="124"/>
      <c r="BW125" s="124"/>
      <c r="BX125" s="124"/>
      <c r="BY125" s="124"/>
      <c r="BZ125" s="124"/>
      <c r="CA125" s="124"/>
      <c r="CB125" s="124"/>
      <c r="CC125" s="124"/>
      <c r="CD125" s="124"/>
      <c r="CE125" s="124"/>
      <c r="CF125" s="124"/>
      <c r="CG125" s="124"/>
      <c r="CH125" s="124"/>
      <c r="CI125" s="124"/>
      <c r="CJ125" s="124"/>
      <c r="CK125" s="124"/>
      <c r="CL125" s="124"/>
      <c r="CM125" s="124"/>
      <c r="CN125" s="124"/>
      <c r="CO125" s="124"/>
      <c r="CP125" s="124"/>
      <c r="CQ125" s="124"/>
      <c r="CR125" s="124"/>
      <c r="CS125" s="124"/>
      <c r="CT125" s="124"/>
      <c r="CU125" s="124"/>
      <c r="CV125" s="124"/>
      <c r="CW125" s="124"/>
      <c r="CX125" s="124"/>
      <c r="CY125" s="124"/>
      <c r="CZ125" s="124"/>
      <c r="DA125" s="124"/>
      <c r="DB125" s="124"/>
      <c r="DC125" s="124"/>
      <c r="DD125" s="124"/>
      <c r="DE125" s="124"/>
      <c r="DF125" s="124"/>
      <c r="DG125" s="124"/>
      <c r="DH125" s="124"/>
      <c r="DI125" s="124"/>
      <c r="DJ125" s="124"/>
      <c r="DK125" s="124"/>
      <c r="DL125" s="124"/>
      <c r="DM125" s="124"/>
      <c r="DN125" s="124"/>
      <c r="DO125" s="124"/>
      <c r="DP125" s="124"/>
      <c r="DQ125" s="124"/>
      <c r="DR125" s="124"/>
      <c r="DS125" s="124"/>
      <c r="DT125" s="124"/>
      <c r="DU125" s="124"/>
      <c r="DV125" s="124"/>
      <c r="DW125" s="124"/>
      <c r="DX125" s="124"/>
      <c r="DY125" s="124"/>
      <c r="DZ125" s="124"/>
      <c r="EA125" s="124"/>
      <c r="EB125" s="124"/>
      <c r="EC125" s="124"/>
      <c r="ED125" s="124"/>
      <c r="EE125" s="124"/>
      <c r="EF125" s="124"/>
      <c r="EG125" s="124"/>
      <c r="EH125" s="124"/>
      <c r="EI125" s="124"/>
      <c r="EJ125" s="124"/>
      <c r="EK125" s="124"/>
      <c r="EL125" s="124"/>
      <c r="EM125" s="124"/>
      <c r="EN125" s="124"/>
      <c r="EO125" s="124"/>
      <c r="EP125" s="124"/>
      <c r="EQ125" s="124"/>
      <c r="ER125" s="124"/>
      <c r="ES125" s="124"/>
      <c r="ET125" s="124"/>
      <c r="EU125" s="124"/>
      <c r="EV125" s="124"/>
      <c r="EW125" s="124"/>
      <c r="EX125" s="124"/>
      <c r="EY125" s="124"/>
      <c r="EZ125" s="124"/>
      <c r="FA125" s="124"/>
      <c r="FB125" s="124"/>
      <c r="FC125" s="124"/>
      <c r="FD125" s="124"/>
      <c r="FE125" s="124"/>
      <c r="FF125" s="124"/>
      <c r="FG125" s="124"/>
      <c r="FH125" s="124"/>
      <c r="FI125" s="124"/>
      <c r="FJ125" s="124"/>
      <c r="FK125" s="124"/>
      <c r="FL125" s="124"/>
      <c r="FM125" s="124"/>
      <c r="FN125" s="124"/>
      <c r="FO125" s="124"/>
      <c r="FP125" s="124"/>
      <c r="FQ125" s="124"/>
      <c r="FR125" s="124"/>
      <c r="FS125" s="124"/>
      <c r="FT125" s="124"/>
      <c r="FU125" s="124"/>
      <c r="FV125" s="124"/>
      <c r="FW125" s="124"/>
      <c r="FX125" s="124"/>
      <c r="FY125" s="124"/>
      <c r="FZ125" s="124"/>
      <c r="GA125" s="124"/>
      <c r="GB125" s="124"/>
      <c r="GC125" s="124"/>
      <c r="GD125" s="124"/>
      <c r="GE125" s="124"/>
      <c r="GF125" s="124"/>
      <c r="GG125" s="124"/>
      <c r="GH125" s="124"/>
      <c r="GI125" s="124"/>
      <c r="GJ125" s="124"/>
      <c r="GK125" s="124"/>
      <c r="GL125" s="124"/>
      <c r="GM125" s="124"/>
      <c r="GN125" s="124"/>
      <c r="GO125" s="124"/>
      <c r="GP125" s="124"/>
      <c r="GQ125" s="124"/>
      <c r="GR125" s="124"/>
      <c r="GS125" s="124"/>
      <c r="GT125" s="124"/>
      <c r="GU125" s="124"/>
      <c r="GV125" s="124"/>
      <c r="GW125" s="124"/>
      <c r="GX125" s="124"/>
      <c r="GY125" s="124"/>
      <c r="GZ125" s="124"/>
      <c r="HA125" s="124"/>
      <c r="HB125" s="124"/>
      <c r="HC125" s="124"/>
      <c r="HD125" s="124"/>
      <c r="HE125" s="124"/>
      <c r="HF125" s="124"/>
      <c r="HG125" s="124"/>
      <c r="HH125" s="124"/>
      <c r="HI125" s="124"/>
      <c r="HJ125" s="124"/>
      <c r="HK125" s="124"/>
      <c r="HL125" s="124"/>
      <c r="HM125" s="124"/>
      <c r="HN125" s="124"/>
      <c r="HO125" s="124"/>
      <c r="HP125" s="124"/>
      <c r="HQ125" s="124"/>
      <c r="HR125" s="124"/>
      <c r="HS125" s="124"/>
      <c r="HT125" s="124"/>
      <c r="HU125" s="124"/>
      <c r="HV125" s="124"/>
      <c r="HW125" s="124"/>
      <c r="HX125" s="124"/>
      <c r="HY125" s="124"/>
      <c r="HZ125" s="124"/>
      <c r="IA125" s="124"/>
      <c r="IB125" s="124"/>
      <c r="IC125" s="124"/>
      <c r="ID125" s="124"/>
      <c r="IE125" s="124"/>
      <c r="IF125" s="124"/>
      <c r="IG125" s="124"/>
      <c r="IH125" s="124"/>
      <c r="II125" s="124"/>
      <c r="IJ125" s="124"/>
      <c r="IK125" s="124"/>
      <c r="IL125" s="124"/>
      <c r="IM125" s="124"/>
      <c r="IN125" s="124"/>
      <c r="IO125" s="124"/>
      <c r="IP125" s="124"/>
      <c r="IQ125" s="124"/>
      <c r="IR125" s="124"/>
      <c r="IS125" s="124"/>
      <c r="IT125" s="124"/>
      <c r="IU125" s="124"/>
      <c r="IV125" s="124"/>
    </row>
    <row r="126" spans="1:256" s="130" customFormat="1" ht="28.5" customHeight="1">
      <c r="A126" s="126" t="s">
        <v>346</v>
      </c>
      <c r="B126" s="127" t="s">
        <v>330</v>
      </c>
      <c r="C126" s="127" t="s">
        <v>213</v>
      </c>
      <c r="D126" s="127" t="s">
        <v>200</v>
      </c>
      <c r="E126" s="74" t="s">
        <v>347</v>
      </c>
      <c r="F126" s="135">
        <v>478361.7</v>
      </c>
      <c r="G126" s="135">
        <v>355477.1</v>
      </c>
      <c r="H126" s="135">
        <v>122884.6</v>
      </c>
      <c r="I126" s="135">
        <f>J126+K126</f>
        <v>481948.5</v>
      </c>
      <c r="J126" s="135">
        <v>418546.2</v>
      </c>
      <c r="K126" s="135">
        <v>63402.3</v>
      </c>
      <c r="L126" s="42">
        <f t="shared" si="13"/>
        <v>787835.9</v>
      </c>
      <c r="M126" s="191">
        <v>669673.9</v>
      </c>
      <c r="N126" s="191">
        <v>118162</v>
      </c>
      <c r="O126" s="42">
        <f t="shared" si="9"/>
        <v>305887.4</v>
      </c>
      <c r="P126" s="42">
        <f t="shared" si="10"/>
        <v>251127.7</v>
      </c>
      <c r="Q126" s="42">
        <f t="shared" si="10"/>
        <v>54759.7</v>
      </c>
      <c r="R126" s="42">
        <f t="shared" si="16"/>
        <v>898525.9</v>
      </c>
      <c r="S126" s="75">
        <v>756731.5</v>
      </c>
      <c r="T126" s="128">
        <f t="shared" si="11"/>
        <v>141794.4</v>
      </c>
      <c r="U126" s="42">
        <f t="shared" si="12"/>
        <v>1040394.505</v>
      </c>
      <c r="V126" s="42">
        <f t="shared" si="14"/>
        <v>870241.225</v>
      </c>
      <c r="W126" s="79">
        <f t="shared" si="15"/>
        <v>170153.28</v>
      </c>
      <c r="X126" s="136"/>
      <c r="Y126" s="124"/>
      <c r="Z126" s="124"/>
      <c r="AA126" s="124"/>
      <c r="AB126" s="124"/>
      <c r="AC126" s="124"/>
      <c r="AD126" s="124"/>
      <c r="AE126" s="124"/>
      <c r="AF126" s="124"/>
      <c r="AG126" s="124"/>
      <c r="AH126" s="124"/>
      <c r="AI126" s="124"/>
      <c r="AJ126" s="124"/>
      <c r="AK126" s="124"/>
      <c r="AL126" s="124"/>
      <c r="AM126" s="124"/>
      <c r="AN126" s="124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4"/>
      <c r="BA126" s="124"/>
      <c r="BB126" s="124"/>
      <c r="BC126" s="124"/>
      <c r="BD126" s="124"/>
      <c r="BE126" s="124"/>
      <c r="BF126" s="124"/>
      <c r="BG126" s="124"/>
      <c r="BH126" s="124"/>
      <c r="BI126" s="124"/>
      <c r="BJ126" s="124"/>
      <c r="BK126" s="124"/>
      <c r="BL126" s="124"/>
      <c r="BM126" s="124"/>
      <c r="BN126" s="124"/>
      <c r="BO126" s="124"/>
      <c r="BP126" s="124"/>
      <c r="BQ126" s="124"/>
      <c r="BR126" s="124"/>
      <c r="BS126" s="124"/>
      <c r="BT126" s="124"/>
      <c r="BU126" s="124"/>
      <c r="BV126" s="124"/>
      <c r="BW126" s="124"/>
      <c r="BX126" s="124"/>
      <c r="BY126" s="124"/>
      <c r="BZ126" s="124"/>
      <c r="CA126" s="124"/>
      <c r="CB126" s="124"/>
      <c r="CC126" s="124"/>
      <c r="CD126" s="124"/>
      <c r="CE126" s="124"/>
      <c r="CF126" s="124"/>
      <c r="CG126" s="124"/>
      <c r="CH126" s="124"/>
      <c r="CI126" s="124"/>
      <c r="CJ126" s="124"/>
      <c r="CK126" s="124"/>
      <c r="CL126" s="124"/>
      <c r="CM126" s="124"/>
      <c r="CN126" s="124"/>
      <c r="CO126" s="124"/>
      <c r="CP126" s="124"/>
      <c r="CQ126" s="124"/>
      <c r="CR126" s="124"/>
      <c r="CS126" s="124"/>
      <c r="CT126" s="124"/>
      <c r="CU126" s="124"/>
      <c r="CV126" s="124"/>
      <c r="CW126" s="124"/>
      <c r="CX126" s="124"/>
      <c r="CY126" s="124"/>
      <c r="CZ126" s="124"/>
      <c r="DA126" s="124"/>
      <c r="DB126" s="124"/>
      <c r="DC126" s="124"/>
      <c r="DD126" s="124"/>
      <c r="DE126" s="124"/>
      <c r="DF126" s="124"/>
      <c r="DG126" s="124"/>
      <c r="DH126" s="124"/>
      <c r="DI126" s="124"/>
      <c r="DJ126" s="124"/>
      <c r="DK126" s="124"/>
      <c r="DL126" s="124"/>
      <c r="DM126" s="124"/>
      <c r="DN126" s="124"/>
      <c r="DO126" s="124"/>
      <c r="DP126" s="124"/>
      <c r="DQ126" s="124"/>
      <c r="DR126" s="124"/>
      <c r="DS126" s="124"/>
      <c r="DT126" s="124"/>
      <c r="DU126" s="124"/>
      <c r="DV126" s="124"/>
      <c r="DW126" s="124"/>
      <c r="DX126" s="124"/>
      <c r="DY126" s="124"/>
      <c r="DZ126" s="124"/>
      <c r="EA126" s="124"/>
      <c r="EB126" s="124"/>
      <c r="EC126" s="124"/>
      <c r="ED126" s="124"/>
      <c r="EE126" s="124"/>
      <c r="EF126" s="124"/>
      <c r="EG126" s="124"/>
      <c r="EH126" s="124"/>
      <c r="EI126" s="124"/>
      <c r="EJ126" s="124"/>
      <c r="EK126" s="124"/>
      <c r="EL126" s="124"/>
      <c r="EM126" s="124"/>
      <c r="EN126" s="124"/>
      <c r="EO126" s="124"/>
      <c r="EP126" s="124"/>
      <c r="EQ126" s="124"/>
      <c r="ER126" s="124"/>
      <c r="ES126" s="124"/>
      <c r="ET126" s="124"/>
      <c r="EU126" s="124"/>
      <c r="EV126" s="124"/>
      <c r="EW126" s="124"/>
      <c r="EX126" s="124"/>
      <c r="EY126" s="124"/>
      <c r="EZ126" s="124"/>
      <c r="FA126" s="124"/>
      <c r="FB126" s="124"/>
      <c r="FC126" s="124"/>
      <c r="FD126" s="124"/>
      <c r="FE126" s="124"/>
      <c r="FF126" s="124"/>
      <c r="FG126" s="124"/>
      <c r="FH126" s="124"/>
      <c r="FI126" s="124"/>
      <c r="FJ126" s="124"/>
      <c r="FK126" s="124"/>
      <c r="FL126" s="124"/>
      <c r="FM126" s="124"/>
      <c r="FN126" s="124"/>
      <c r="FO126" s="124"/>
      <c r="FP126" s="124"/>
      <c r="FQ126" s="124"/>
      <c r="FR126" s="124"/>
      <c r="FS126" s="124"/>
      <c r="FT126" s="124"/>
      <c r="FU126" s="124"/>
      <c r="FV126" s="124"/>
      <c r="FW126" s="124"/>
      <c r="FX126" s="124"/>
      <c r="FY126" s="124"/>
      <c r="FZ126" s="124"/>
      <c r="GA126" s="124"/>
      <c r="GB126" s="124"/>
      <c r="GC126" s="124"/>
      <c r="GD126" s="124"/>
      <c r="GE126" s="124"/>
      <c r="GF126" s="124"/>
      <c r="GG126" s="124"/>
      <c r="GH126" s="124"/>
      <c r="GI126" s="124"/>
      <c r="GJ126" s="124"/>
      <c r="GK126" s="124"/>
      <c r="GL126" s="124"/>
      <c r="GM126" s="124"/>
      <c r="GN126" s="124"/>
      <c r="GO126" s="124"/>
      <c r="GP126" s="124"/>
      <c r="GQ126" s="124"/>
      <c r="GR126" s="124"/>
      <c r="GS126" s="124"/>
      <c r="GT126" s="124"/>
      <c r="GU126" s="124"/>
      <c r="GV126" s="124"/>
      <c r="GW126" s="124"/>
      <c r="GX126" s="124"/>
      <c r="GY126" s="124"/>
      <c r="GZ126" s="124"/>
      <c r="HA126" s="124"/>
      <c r="HB126" s="124"/>
      <c r="HC126" s="124"/>
      <c r="HD126" s="124"/>
      <c r="HE126" s="124"/>
      <c r="HF126" s="124"/>
      <c r="HG126" s="124"/>
      <c r="HH126" s="124"/>
      <c r="HI126" s="124"/>
      <c r="HJ126" s="124"/>
      <c r="HK126" s="124"/>
      <c r="HL126" s="124"/>
      <c r="HM126" s="124"/>
      <c r="HN126" s="124"/>
      <c r="HO126" s="124"/>
      <c r="HP126" s="124"/>
      <c r="HQ126" s="124"/>
      <c r="HR126" s="124"/>
      <c r="HS126" s="124"/>
      <c r="HT126" s="124"/>
      <c r="HU126" s="124"/>
      <c r="HV126" s="124"/>
      <c r="HW126" s="124"/>
      <c r="HX126" s="124"/>
      <c r="HY126" s="124"/>
      <c r="HZ126" s="124"/>
      <c r="IA126" s="124"/>
      <c r="IB126" s="124"/>
      <c r="IC126" s="124"/>
      <c r="ID126" s="124"/>
      <c r="IE126" s="124"/>
      <c r="IF126" s="124"/>
      <c r="IG126" s="124"/>
      <c r="IH126" s="124"/>
      <c r="II126" s="124"/>
      <c r="IJ126" s="124"/>
      <c r="IK126" s="124"/>
      <c r="IL126" s="124"/>
      <c r="IM126" s="124"/>
      <c r="IN126" s="124"/>
      <c r="IO126" s="124"/>
      <c r="IP126" s="124"/>
      <c r="IQ126" s="124"/>
      <c r="IR126" s="124"/>
      <c r="IS126" s="124"/>
      <c r="IT126" s="124"/>
      <c r="IU126" s="124"/>
      <c r="IV126" s="124"/>
    </row>
    <row r="127" spans="1:256" ht="12.75" customHeight="1">
      <c r="A127" s="62" t="s">
        <v>344</v>
      </c>
      <c r="B127" s="38" t="s">
        <v>330</v>
      </c>
      <c r="C127" s="38">
        <v>6</v>
      </c>
      <c r="D127" s="38" t="s">
        <v>197</v>
      </c>
      <c r="E127" s="183" t="s">
        <v>728</v>
      </c>
      <c r="F127" s="139">
        <v>0</v>
      </c>
      <c r="G127" s="139">
        <v>0</v>
      </c>
      <c r="H127" s="139">
        <v>0</v>
      </c>
      <c r="I127" s="139">
        <f>I129</f>
        <v>410336.1</v>
      </c>
      <c r="J127" s="139">
        <f>J129</f>
        <v>5500</v>
      </c>
      <c r="K127" s="139">
        <f>K129</f>
        <v>404836.1</v>
      </c>
      <c r="L127" s="42">
        <f>M127+N127</f>
        <v>636297.6</v>
      </c>
      <c r="M127" s="192">
        <f>M129</f>
        <v>8690</v>
      </c>
      <c r="N127" s="42">
        <f>N129</f>
        <v>627607.6</v>
      </c>
      <c r="O127" s="42">
        <f t="shared" si="9"/>
        <v>225961.5</v>
      </c>
      <c r="P127" s="42">
        <f t="shared" si="10"/>
        <v>3190</v>
      </c>
      <c r="Q127" s="42">
        <f t="shared" si="10"/>
        <v>222771.5</v>
      </c>
      <c r="R127" s="42">
        <f>S127+T127</f>
        <v>762948.82</v>
      </c>
      <c r="S127" s="42">
        <f>S129</f>
        <v>9819.7</v>
      </c>
      <c r="T127" s="128">
        <f t="shared" si="11"/>
        <v>753129.12</v>
      </c>
      <c r="U127" s="42">
        <f t="shared" si="12"/>
        <v>915047.599</v>
      </c>
      <c r="V127" s="42">
        <f t="shared" si="14"/>
        <v>11292.655</v>
      </c>
      <c r="W127" s="79">
        <f t="shared" si="15"/>
        <v>903754.944</v>
      </c>
      <c r="X127" s="136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  <c r="CG127" s="200"/>
      <c r="CH127" s="200"/>
      <c r="CI127" s="200"/>
      <c r="CJ127" s="200"/>
      <c r="CK127" s="200"/>
      <c r="CL127" s="200"/>
      <c r="CM127" s="200"/>
      <c r="CN127" s="200"/>
      <c r="CO127" s="200"/>
      <c r="CP127" s="200"/>
      <c r="CQ127" s="200"/>
      <c r="CR127" s="200"/>
      <c r="CS127" s="200"/>
      <c r="CT127" s="200"/>
      <c r="CU127" s="200"/>
      <c r="CV127" s="200"/>
      <c r="CW127" s="200"/>
      <c r="CX127" s="200"/>
      <c r="CY127" s="200"/>
      <c r="CZ127" s="200"/>
      <c r="DA127" s="200"/>
      <c r="DB127" s="200"/>
      <c r="DC127" s="200"/>
      <c r="DD127" s="200"/>
      <c r="DE127" s="200"/>
      <c r="DF127" s="200"/>
      <c r="DG127" s="200"/>
      <c r="DH127" s="200"/>
      <c r="DI127" s="200"/>
      <c r="DJ127" s="200"/>
      <c r="DK127" s="200"/>
      <c r="DL127" s="200"/>
      <c r="DM127" s="200"/>
      <c r="DN127" s="200"/>
      <c r="DO127" s="200"/>
      <c r="DP127" s="200"/>
      <c r="DQ127" s="200"/>
      <c r="DR127" s="200"/>
      <c r="DS127" s="200"/>
      <c r="DT127" s="200"/>
      <c r="DU127" s="200"/>
      <c r="DV127" s="200"/>
      <c r="DW127" s="200"/>
      <c r="DX127" s="200"/>
      <c r="DY127" s="200"/>
      <c r="DZ127" s="200"/>
      <c r="EA127" s="200"/>
      <c r="EB127" s="200"/>
      <c r="EC127" s="200"/>
      <c r="ED127" s="200"/>
      <c r="EE127" s="200"/>
      <c r="EF127" s="200"/>
      <c r="EG127" s="200"/>
      <c r="EH127" s="200"/>
      <c r="EI127" s="200"/>
      <c r="EJ127" s="200"/>
      <c r="EK127" s="200"/>
      <c r="EL127" s="200"/>
      <c r="EM127" s="200"/>
      <c r="EN127" s="200"/>
      <c r="EO127" s="200"/>
      <c r="EP127" s="200"/>
      <c r="EQ127" s="200"/>
      <c r="ER127" s="200"/>
      <c r="ES127" s="200"/>
      <c r="ET127" s="200"/>
      <c r="EU127" s="200"/>
      <c r="EV127" s="200"/>
      <c r="EW127" s="200"/>
      <c r="EX127" s="200"/>
      <c r="EY127" s="200"/>
      <c r="EZ127" s="200"/>
      <c r="FA127" s="200"/>
      <c r="FB127" s="200"/>
      <c r="FC127" s="200"/>
      <c r="FD127" s="200"/>
      <c r="FE127" s="200"/>
      <c r="FF127" s="200"/>
      <c r="FG127" s="200"/>
      <c r="FH127" s="200"/>
      <c r="FI127" s="200"/>
      <c r="FJ127" s="200"/>
      <c r="FK127" s="200"/>
      <c r="FL127" s="200"/>
      <c r="FM127" s="200"/>
      <c r="FN127" s="200"/>
      <c r="FO127" s="200"/>
      <c r="FP127" s="200"/>
      <c r="FQ127" s="200"/>
      <c r="FR127" s="200"/>
      <c r="FS127" s="200"/>
      <c r="FT127" s="200"/>
      <c r="FU127" s="200"/>
      <c r="FV127" s="200"/>
      <c r="FW127" s="200"/>
      <c r="FX127" s="200"/>
      <c r="FY127" s="200"/>
      <c r="FZ127" s="200"/>
      <c r="GA127" s="200"/>
      <c r="GB127" s="200"/>
      <c r="GC127" s="200"/>
      <c r="GD127" s="200"/>
      <c r="GE127" s="200"/>
      <c r="GF127" s="200"/>
      <c r="GG127" s="200"/>
      <c r="GH127" s="200"/>
      <c r="GI127" s="200"/>
      <c r="GJ127" s="200"/>
      <c r="GK127" s="200"/>
      <c r="GL127" s="200"/>
      <c r="GM127" s="200"/>
      <c r="GN127" s="200"/>
      <c r="GO127" s="200"/>
      <c r="GP127" s="200"/>
      <c r="GQ127" s="200"/>
      <c r="GR127" s="200"/>
      <c r="GS127" s="200"/>
      <c r="GT127" s="200"/>
      <c r="GU127" s="200"/>
      <c r="GV127" s="200"/>
      <c r="GW127" s="200"/>
      <c r="GX127" s="200"/>
      <c r="GY127" s="200"/>
      <c r="GZ127" s="200"/>
      <c r="HA127" s="200"/>
      <c r="HB127" s="200"/>
      <c r="HC127" s="200"/>
      <c r="HD127" s="200"/>
      <c r="HE127" s="200"/>
      <c r="HF127" s="200"/>
      <c r="HG127" s="200"/>
      <c r="HH127" s="200"/>
      <c r="HI127" s="200"/>
      <c r="HJ127" s="200"/>
      <c r="HK127" s="200"/>
      <c r="HL127" s="200"/>
      <c r="HM127" s="200"/>
      <c r="HN127" s="200"/>
      <c r="HO127" s="200"/>
      <c r="HP127" s="200"/>
      <c r="HQ127" s="200"/>
      <c r="HR127" s="200"/>
      <c r="HS127" s="200"/>
      <c r="HT127" s="200"/>
      <c r="HU127" s="200"/>
      <c r="HV127" s="200"/>
      <c r="HW127" s="200"/>
      <c r="HX127" s="200"/>
      <c r="HY127" s="200"/>
      <c r="HZ127" s="200"/>
      <c r="IA127" s="200"/>
      <c r="IB127" s="200"/>
      <c r="IC127" s="200"/>
      <c r="ID127" s="200"/>
      <c r="IE127" s="200"/>
      <c r="IF127" s="200"/>
      <c r="IG127" s="200"/>
      <c r="IH127" s="200"/>
      <c r="II127" s="200"/>
      <c r="IJ127" s="200"/>
      <c r="IK127" s="200"/>
      <c r="IL127" s="200"/>
      <c r="IM127" s="200"/>
      <c r="IN127" s="200"/>
      <c r="IO127" s="200"/>
      <c r="IP127" s="200"/>
      <c r="IQ127" s="200"/>
      <c r="IR127" s="200"/>
      <c r="IS127" s="200"/>
      <c r="IT127" s="200"/>
      <c r="IU127" s="200"/>
      <c r="IV127" s="200"/>
    </row>
    <row r="128" spans="1:256" ht="12.75" customHeight="1">
      <c r="A128" s="126"/>
      <c r="B128" s="127"/>
      <c r="C128" s="127"/>
      <c r="D128" s="127"/>
      <c r="E128" s="74" t="s">
        <v>202</v>
      </c>
      <c r="F128" s="139">
        <v>0</v>
      </c>
      <c r="G128" s="139">
        <v>0</v>
      </c>
      <c r="H128" s="139">
        <v>0</v>
      </c>
      <c r="I128" s="135"/>
      <c r="J128" s="135"/>
      <c r="K128" s="135">
        <v>0</v>
      </c>
      <c r="L128" s="42">
        <f t="shared" si="13"/>
        <v>0</v>
      </c>
      <c r="M128" s="75"/>
      <c r="N128" s="75"/>
      <c r="O128" s="42">
        <f t="shared" si="9"/>
        <v>0</v>
      </c>
      <c r="P128" s="42">
        <f t="shared" si="10"/>
        <v>0</v>
      </c>
      <c r="Q128" s="42">
        <f t="shared" si="10"/>
        <v>0</v>
      </c>
      <c r="R128" s="42">
        <f aca="true" t="shared" si="17" ref="R128:R148">T128+S128</f>
        <v>0</v>
      </c>
      <c r="S128" s="75"/>
      <c r="T128" s="128">
        <f t="shared" si="11"/>
        <v>0</v>
      </c>
      <c r="U128" s="42">
        <f t="shared" si="12"/>
        <v>0</v>
      </c>
      <c r="V128" s="42">
        <f t="shared" si="14"/>
        <v>0</v>
      </c>
      <c r="W128" s="79">
        <f t="shared" si="15"/>
        <v>0</v>
      </c>
      <c r="X128" s="136"/>
      <c r="Y128" s="124"/>
      <c r="Z128" s="124"/>
      <c r="AA128" s="124"/>
      <c r="AB128" s="124"/>
      <c r="AC128" s="124"/>
      <c r="AD128" s="124"/>
      <c r="AE128" s="124"/>
      <c r="AF128" s="124"/>
      <c r="AG128" s="124"/>
      <c r="AH128" s="124"/>
      <c r="AI128" s="124"/>
      <c r="AJ128" s="124"/>
      <c r="AK128" s="124"/>
      <c r="AL128" s="124"/>
      <c r="AM128" s="124"/>
      <c r="AN128" s="124"/>
      <c r="AO128" s="124"/>
      <c r="AP128" s="124"/>
      <c r="AQ128" s="124"/>
      <c r="AR128" s="124"/>
      <c r="AS128" s="124"/>
      <c r="AT128" s="124"/>
      <c r="AU128" s="124"/>
      <c r="AV128" s="124"/>
      <c r="AW128" s="124"/>
      <c r="AX128" s="124"/>
      <c r="AY128" s="124"/>
      <c r="AZ128" s="124"/>
      <c r="BA128" s="124"/>
      <c r="BB128" s="124"/>
      <c r="BC128" s="124"/>
      <c r="BD128" s="124"/>
      <c r="BE128" s="124"/>
      <c r="BF128" s="124"/>
      <c r="BG128" s="124"/>
      <c r="BH128" s="124"/>
      <c r="BI128" s="124"/>
      <c r="BJ128" s="124"/>
      <c r="BK128" s="124"/>
      <c r="BL128" s="124"/>
      <c r="BM128" s="124"/>
      <c r="BN128" s="124"/>
      <c r="BO128" s="124"/>
      <c r="BP128" s="124"/>
      <c r="BQ128" s="124"/>
      <c r="BR128" s="124"/>
      <c r="BS128" s="124"/>
      <c r="BT128" s="124"/>
      <c r="BU128" s="124"/>
      <c r="BV128" s="124"/>
      <c r="BW128" s="124"/>
      <c r="BX128" s="124"/>
      <c r="BY128" s="124"/>
      <c r="BZ128" s="124"/>
      <c r="CA128" s="124"/>
      <c r="CB128" s="124"/>
      <c r="CC128" s="124"/>
      <c r="CD128" s="124"/>
      <c r="CE128" s="124"/>
      <c r="CF128" s="124"/>
      <c r="CG128" s="124"/>
      <c r="CH128" s="124"/>
      <c r="CI128" s="124"/>
      <c r="CJ128" s="124"/>
      <c r="CK128" s="124"/>
      <c r="CL128" s="124"/>
      <c r="CM128" s="124"/>
      <c r="CN128" s="124"/>
      <c r="CO128" s="124"/>
      <c r="CP128" s="124"/>
      <c r="CQ128" s="124"/>
      <c r="CR128" s="124"/>
      <c r="CS128" s="124"/>
      <c r="CT128" s="124"/>
      <c r="CU128" s="124"/>
      <c r="CV128" s="124"/>
      <c r="CW128" s="124"/>
      <c r="CX128" s="124"/>
      <c r="CY128" s="124"/>
      <c r="CZ128" s="124"/>
      <c r="DA128" s="124"/>
      <c r="DB128" s="124"/>
      <c r="DC128" s="124"/>
      <c r="DD128" s="124"/>
      <c r="DE128" s="124"/>
      <c r="DF128" s="124"/>
      <c r="DG128" s="124"/>
      <c r="DH128" s="124"/>
      <c r="DI128" s="124"/>
      <c r="DJ128" s="124"/>
      <c r="DK128" s="124"/>
      <c r="DL128" s="124"/>
      <c r="DM128" s="124"/>
      <c r="DN128" s="124"/>
      <c r="DO128" s="124"/>
      <c r="DP128" s="124"/>
      <c r="DQ128" s="124"/>
      <c r="DR128" s="124"/>
      <c r="DS128" s="124"/>
      <c r="DT128" s="124"/>
      <c r="DU128" s="124"/>
      <c r="DV128" s="124"/>
      <c r="DW128" s="124"/>
      <c r="DX128" s="124"/>
      <c r="DY128" s="124"/>
      <c r="DZ128" s="124"/>
      <c r="EA128" s="124"/>
      <c r="EB128" s="124"/>
      <c r="EC128" s="124"/>
      <c r="ED128" s="124"/>
      <c r="EE128" s="124"/>
      <c r="EF128" s="124"/>
      <c r="EG128" s="124"/>
      <c r="EH128" s="124"/>
      <c r="EI128" s="124"/>
      <c r="EJ128" s="124"/>
      <c r="EK128" s="124"/>
      <c r="EL128" s="124"/>
      <c r="EM128" s="124"/>
      <c r="EN128" s="124"/>
      <c r="EO128" s="124"/>
      <c r="EP128" s="124"/>
      <c r="EQ128" s="124"/>
      <c r="ER128" s="124"/>
      <c r="ES128" s="124"/>
      <c r="ET128" s="124"/>
      <c r="EU128" s="124"/>
      <c r="EV128" s="124"/>
      <c r="EW128" s="124"/>
      <c r="EX128" s="124"/>
      <c r="EY128" s="124"/>
      <c r="EZ128" s="124"/>
      <c r="FA128" s="124"/>
      <c r="FB128" s="124"/>
      <c r="FC128" s="124"/>
      <c r="FD128" s="124"/>
      <c r="FE128" s="124"/>
      <c r="FF128" s="124"/>
      <c r="FG128" s="124"/>
      <c r="FH128" s="124"/>
      <c r="FI128" s="124"/>
      <c r="FJ128" s="124"/>
      <c r="FK128" s="124"/>
      <c r="FL128" s="124"/>
      <c r="FM128" s="124"/>
      <c r="FN128" s="124"/>
      <c r="FO128" s="124"/>
      <c r="FP128" s="124"/>
      <c r="FQ128" s="124"/>
      <c r="FR128" s="124"/>
      <c r="FS128" s="124"/>
      <c r="FT128" s="124"/>
      <c r="FU128" s="124"/>
      <c r="FV128" s="124"/>
      <c r="FW128" s="124"/>
      <c r="FX128" s="124"/>
      <c r="FY128" s="124"/>
      <c r="FZ128" s="124"/>
      <c r="GA128" s="124"/>
      <c r="GB128" s="124"/>
      <c r="GC128" s="124"/>
      <c r="GD128" s="124"/>
      <c r="GE128" s="124"/>
      <c r="GF128" s="124"/>
      <c r="GG128" s="124"/>
      <c r="GH128" s="124"/>
      <c r="GI128" s="124"/>
      <c r="GJ128" s="124"/>
      <c r="GK128" s="124"/>
      <c r="GL128" s="124"/>
      <c r="GM128" s="124"/>
      <c r="GN128" s="124"/>
      <c r="GO128" s="124"/>
      <c r="GP128" s="124"/>
      <c r="GQ128" s="124"/>
      <c r="GR128" s="124"/>
      <c r="GS128" s="124"/>
      <c r="GT128" s="124"/>
      <c r="GU128" s="124"/>
      <c r="GV128" s="124"/>
      <c r="GW128" s="124"/>
      <c r="GX128" s="124"/>
      <c r="GY128" s="124"/>
      <c r="GZ128" s="124"/>
      <c r="HA128" s="124"/>
      <c r="HB128" s="124"/>
      <c r="HC128" s="124"/>
      <c r="HD128" s="124"/>
      <c r="HE128" s="124"/>
      <c r="HF128" s="124"/>
      <c r="HG128" s="124"/>
      <c r="HH128" s="124"/>
      <c r="HI128" s="124"/>
      <c r="HJ128" s="124"/>
      <c r="HK128" s="124"/>
      <c r="HL128" s="124"/>
      <c r="HM128" s="124"/>
      <c r="HN128" s="124"/>
      <c r="HO128" s="124"/>
      <c r="HP128" s="124"/>
      <c r="HQ128" s="124"/>
      <c r="HR128" s="124"/>
      <c r="HS128" s="124"/>
      <c r="HT128" s="124"/>
      <c r="HU128" s="124"/>
      <c r="HV128" s="124"/>
      <c r="HW128" s="124"/>
      <c r="HX128" s="124"/>
      <c r="HY128" s="124"/>
      <c r="HZ128" s="124"/>
      <c r="IA128" s="124"/>
      <c r="IB128" s="124"/>
      <c r="IC128" s="124"/>
      <c r="ID128" s="124"/>
      <c r="IE128" s="124"/>
      <c r="IF128" s="124"/>
      <c r="IG128" s="124"/>
      <c r="IH128" s="124"/>
      <c r="II128" s="124"/>
      <c r="IJ128" s="124"/>
      <c r="IK128" s="124"/>
      <c r="IL128" s="124"/>
      <c r="IM128" s="124"/>
      <c r="IN128" s="124"/>
      <c r="IO128" s="124"/>
      <c r="IP128" s="124"/>
      <c r="IQ128" s="124"/>
      <c r="IR128" s="124"/>
      <c r="IS128" s="124"/>
      <c r="IT128" s="124"/>
      <c r="IU128" s="124"/>
      <c r="IV128" s="124"/>
    </row>
    <row r="129" spans="1:256" s="130" customFormat="1" ht="28.5" customHeight="1">
      <c r="A129" s="126" t="s">
        <v>350</v>
      </c>
      <c r="B129" s="127" t="s">
        <v>330</v>
      </c>
      <c r="C129" s="127" t="s">
        <v>217</v>
      </c>
      <c r="D129" s="127" t="s">
        <v>200</v>
      </c>
      <c r="E129" s="74" t="s">
        <v>349</v>
      </c>
      <c r="F129" s="139">
        <v>0</v>
      </c>
      <c r="G129" s="139">
        <v>0</v>
      </c>
      <c r="H129" s="139">
        <v>0</v>
      </c>
      <c r="I129" s="135">
        <f>J129+K129</f>
        <v>410336.1</v>
      </c>
      <c r="J129" s="135">
        <v>5500</v>
      </c>
      <c r="K129" s="135">
        <v>404836.1</v>
      </c>
      <c r="L129" s="42">
        <f t="shared" si="13"/>
        <v>636297.6</v>
      </c>
      <c r="M129" s="75">
        <v>8690</v>
      </c>
      <c r="N129" s="75">
        <v>627607.6</v>
      </c>
      <c r="O129" s="42">
        <f t="shared" si="9"/>
        <v>225961.5</v>
      </c>
      <c r="P129" s="42">
        <f t="shared" si="10"/>
        <v>3190</v>
      </c>
      <c r="Q129" s="42">
        <f t="shared" si="10"/>
        <v>222771.5</v>
      </c>
      <c r="R129" s="42">
        <f t="shared" si="17"/>
        <v>762948.82</v>
      </c>
      <c r="S129" s="75">
        <v>9819.7</v>
      </c>
      <c r="T129" s="128">
        <f t="shared" si="11"/>
        <v>753129.12</v>
      </c>
      <c r="U129" s="42">
        <f t="shared" si="12"/>
        <v>915047.599</v>
      </c>
      <c r="V129" s="42">
        <f t="shared" si="14"/>
        <v>11292.655</v>
      </c>
      <c r="W129" s="79">
        <f t="shared" si="15"/>
        <v>903754.944</v>
      </c>
      <c r="X129" s="136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4"/>
      <c r="CG129" s="124"/>
      <c r="CH129" s="124"/>
      <c r="CI129" s="124"/>
      <c r="CJ129" s="124"/>
      <c r="CK129" s="124"/>
      <c r="CL129" s="124"/>
      <c r="CM129" s="124"/>
      <c r="CN129" s="124"/>
      <c r="CO129" s="124"/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124"/>
      <c r="DG129" s="124"/>
      <c r="DH129" s="124"/>
      <c r="DI129" s="124"/>
      <c r="DJ129" s="124"/>
      <c r="DK129" s="124"/>
      <c r="DL129" s="124"/>
      <c r="DM129" s="124"/>
      <c r="DN129" s="124"/>
      <c r="DO129" s="124"/>
      <c r="DP129" s="124"/>
      <c r="DQ129" s="124"/>
      <c r="DR129" s="124"/>
      <c r="DS129" s="124"/>
      <c r="DT129" s="124"/>
      <c r="DU129" s="124"/>
      <c r="DV129" s="124"/>
      <c r="DW129" s="124"/>
      <c r="DX129" s="124"/>
      <c r="DY129" s="124"/>
      <c r="DZ129" s="124"/>
      <c r="EA129" s="124"/>
      <c r="EB129" s="124"/>
      <c r="EC129" s="124"/>
      <c r="ED129" s="124"/>
      <c r="EE129" s="124"/>
      <c r="EF129" s="124"/>
      <c r="EG129" s="124"/>
      <c r="EH129" s="124"/>
      <c r="EI129" s="124"/>
      <c r="EJ129" s="124"/>
      <c r="EK129" s="124"/>
      <c r="EL129" s="124"/>
      <c r="EM129" s="124"/>
      <c r="EN129" s="124"/>
      <c r="EO129" s="124"/>
      <c r="EP129" s="124"/>
      <c r="EQ129" s="124"/>
      <c r="ER129" s="124"/>
      <c r="ES129" s="124"/>
      <c r="ET129" s="124"/>
      <c r="EU129" s="124"/>
      <c r="EV129" s="124"/>
      <c r="EW129" s="124"/>
      <c r="EX129" s="124"/>
      <c r="EY129" s="124"/>
      <c r="EZ129" s="124"/>
      <c r="FA129" s="124"/>
      <c r="FB129" s="124"/>
      <c r="FC129" s="124"/>
      <c r="FD129" s="124"/>
      <c r="FE129" s="124"/>
      <c r="FF129" s="124"/>
      <c r="FG129" s="124"/>
      <c r="FH129" s="124"/>
      <c r="FI129" s="124"/>
      <c r="FJ129" s="124"/>
      <c r="FK129" s="124"/>
      <c r="FL129" s="124"/>
      <c r="FM129" s="124"/>
      <c r="FN129" s="124"/>
      <c r="FO129" s="124"/>
      <c r="FP129" s="124"/>
      <c r="FQ129" s="124"/>
      <c r="FR129" s="124"/>
      <c r="FS129" s="124"/>
      <c r="FT129" s="124"/>
      <c r="FU129" s="124"/>
      <c r="FV129" s="124"/>
      <c r="FW129" s="124"/>
      <c r="FX129" s="124"/>
      <c r="FY129" s="124"/>
      <c r="FZ129" s="124"/>
      <c r="GA129" s="124"/>
      <c r="GB129" s="124"/>
      <c r="GC129" s="124"/>
      <c r="GD129" s="124"/>
      <c r="GE129" s="124"/>
      <c r="GF129" s="124"/>
      <c r="GG129" s="124"/>
      <c r="GH129" s="124"/>
      <c r="GI129" s="124"/>
      <c r="GJ129" s="124"/>
      <c r="GK129" s="124"/>
      <c r="GL129" s="124"/>
      <c r="GM129" s="124"/>
      <c r="GN129" s="124"/>
      <c r="GO129" s="124"/>
      <c r="GP129" s="124"/>
      <c r="GQ129" s="124"/>
      <c r="GR129" s="124"/>
      <c r="GS129" s="124"/>
      <c r="GT129" s="124"/>
      <c r="GU129" s="124"/>
      <c r="GV129" s="124"/>
      <c r="GW129" s="124"/>
      <c r="GX129" s="124"/>
      <c r="GY129" s="124"/>
      <c r="GZ129" s="124"/>
      <c r="HA129" s="124"/>
      <c r="HB129" s="124"/>
      <c r="HC129" s="124"/>
      <c r="HD129" s="124"/>
      <c r="HE129" s="124"/>
      <c r="HF129" s="124"/>
      <c r="HG129" s="124"/>
      <c r="HH129" s="124"/>
      <c r="HI129" s="124"/>
      <c r="HJ129" s="124"/>
      <c r="HK129" s="124"/>
      <c r="HL129" s="124"/>
      <c r="HM129" s="124"/>
      <c r="HN129" s="124"/>
      <c r="HO129" s="124"/>
      <c r="HP129" s="124"/>
      <c r="HQ129" s="124"/>
      <c r="HR129" s="124"/>
      <c r="HS129" s="124"/>
      <c r="HT129" s="124"/>
      <c r="HU129" s="124"/>
      <c r="HV129" s="124"/>
      <c r="HW129" s="124"/>
      <c r="HX129" s="124"/>
      <c r="HY129" s="124"/>
      <c r="HZ129" s="124"/>
      <c r="IA129" s="124"/>
      <c r="IB129" s="124"/>
      <c r="IC129" s="124"/>
      <c r="ID129" s="124"/>
      <c r="IE129" s="124"/>
      <c r="IF129" s="124"/>
      <c r="IG129" s="124"/>
      <c r="IH129" s="124"/>
      <c r="II129" s="124"/>
      <c r="IJ129" s="124"/>
      <c r="IK129" s="124"/>
      <c r="IL129" s="124"/>
      <c r="IM129" s="124"/>
      <c r="IN129" s="124"/>
      <c r="IO129" s="124"/>
      <c r="IP129" s="124"/>
      <c r="IQ129" s="124"/>
      <c r="IR129" s="124"/>
      <c r="IS129" s="124"/>
      <c r="IT129" s="124"/>
      <c r="IU129" s="124"/>
      <c r="IV129" s="124"/>
    </row>
    <row r="130" spans="1:256" ht="12.75" customHeight="1">
      <c r="A130" s="126" t="s">
        <v>351</v>
      </c>
      <c r="B130" s="127" t="s">
        <v>352</v>
      </c>
      <c r="C130" s="127" t="s">
        <v>197</v>
      </c>
      <c r="D130" s="127" t="s">
        <v>197</v>
      </c>
      <c r="E130" s="195" t="s">
        <v>353</v>
      </c>
      <c r="F130" s="163">
        <v>170118.5</v>
      </c>
      <c r="G130" s="163">
        <v>170118.5</v>
      </c>
      <c r="H130" s="163">
        <v>0</v>
      </c>
      <c r="I130" s="163">
        <f>J130+K130</f>
        <v>134000</v>
      </c>
      <c r="J130" s="163">
        <f>J132+J135+J138+J141</f>
        <v>134000</v>
      </c>
      <c r="K130" s="163">
        <f>K132+K135+K138+K141</f>
        <v>0</v>
      </c>
      <c r="L130" s="42">
        <f t="shared" si="13"/>
        <v>154120</v>
      </c>
      <c r="M130" s="75">
        <f>M132+M135+M138+M141</f>
        <v>154120</v>
      </c>
      <c r="N130" s="75">
        <f>N132+N135+N138+N141</f>
        <v>0</v>
      </c>
      <c r="O130" s="42">
        <f t="shared" si="9"/>
        <v>20120</v>
      </c>
      <c r="P130" s="42">
        <f t="shared" si="10"/>
        <v>20120</v>
      </c>
      <c r="Q130" s="42">
        <f t="shared" si="10"/>
        <v>0</v>
      </c>
      <c r="R130" s="42">
        <f t="shared" si="17"/>
        <v>174155.6</v>
      </c>
      <c r="S130" s="75">
        <f>S132+S135+S138+S141</f>
        <v>174155.6</v>
      </c>
      <c r="T130" s="128">
        <f t="shared" si="11"/>
        <v>0</v>
      </c>
      <c r="U130" s="42">
        <f t="shared" si="12"/>
        <v>200278.94</v>
      </c>
      <c r="V130" s="42">
        <f t="shared" si="14"/>
        <v>200278.94</v>
      </c>
      <c r="W130" s="79">
        <f t="shared" si="15"/>
        <v>0</v>
      </c>
      <c r="X130" s="136"/>
      <c r="Y130" s="124"/>
      <c r="Z130" s="124"/>
      <c r="AA130" s="124"/>
      <c r="AB130" s="124"/>
      <c r="AC130" s="124"/>
      <c r="AD130" s="124"/>
      <c r="AE130" s="124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4"/>
      <c r="AW130" s="124"/>
      <c r="AX130" s="124"/>
      <c r="AY130" s="124"/>
      <c r="AZ130" s="124"/>
      <c r="BA130" s="124"/>
      <c r="BB130" s="124"/>
      <c r="BC130" s="124"/>
      <c r="BD130" s="124"/>
      <c r="BE130" s="124"/>
      <c r="BF130" s="124"/>
      <c r="BG130" s="124"/>
      <c r="BH130" s="124"/>
      <c r="BI130" s="124"/>
      <c r="BJ130" s="124"/>
      <c r="BK130" s="124"/>
      <c r="BL130" s="124"/>
      <c r="BM130" s="124"/>
      <c r="BN130" s="124"/>
      <c r="BO130" s="124"/>
      <c r="BP130" s="124"/>
      <c r="BQ130" s="124"/>
      <c r="BR130" s="124"/>
      <c r="BS130" s="124"/>
      <c r="BT130" s="124"/>
      <c r="BU130" s="124"/>
      <c r="BV130" s="124"/>
      <c r="BW130" s="124"/>
      <c r="BX130" s="124"/>
      <c r="BY130" s="124"/>
      <c r="BZ130" s="124"/>
      <c r="CA130" s="124"/>
      <c r="CB130" s="124"/>
      <c r="CC130" s="124"/>
      <c r="CD130" s="124"/>
      <c r="CE130" s="124"/>
      <c r="CF130" s="124"/>
      <c r="CG130" s="124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24"/>
      <c r="DD130" s="124"/>
      <c r="DE130" s="124"/>
      <c r="DF130" s="124"/>
      <c r="DG130" s="124"/>
      <c r="DH130" s="124"/>
      <c r="DI130" s="124"/>
      <c r="DJ130" s="124"/>
      <c r="DK130" s="124"/>
      <c r="DL130" s="124"/>
      <c r="DM130" s="124"/>
      <c r="DN130" s="124"/>
      <c r="DO130" s="124"/>
      <c r="DP130" s="124"/>
      <c r="DQ130" s="124"/>
      <c r="DR130" s="124"/>
      <c r="DS130" s="124"/>
      <c r="DT130" s="124"/>
      <c r="DU130" s="124"/>
      <c r="DV130" s="124"/>
      <c r="DW130" s="124"/>
      <c r="DX130" s="124"/>
      <c r="DY130" s="124"/>
      <c r="DZ130" s="124"/>
      <c r="EA130" s="124"/>
      <c r="EB130" s="124"/>
      <c r="EC130" s="124"/>
      <c r="ED130" s="124"/>
      <c r="EE130" s="124"/>
      <c r="EF130" s="124"/>
      <c r="EG130" s="124"/>
      <c r="EH130" s="124"/>
      <c r="EI130" s="124"/>
      <c r="EJ130" s="124"/>
      <c r="EK130" s="124"/>
      <c r="EL130" s="124"/>
      <c r="EM130" s="124"/>
      <c r="EN130" s="124"/>
      <c r="EO130" s="124"/>
      <c r="EP130" s="124"/>
      <c r="EQ130" s="124"/>
      <c r="ER130" s="124"/>
      <c r="ES130" s="124"/>
      <c r="ET130" s="124"/>
      <c r="EU130" s="124"/>
      <c r="EV130" s="124"/>
      <c r="EW130" s="124"/>
      <c r="EX130" s="124"/>
      <c r="EY130" s="124"/>
      <c r="EZ130" s="124"/>
      <c r="FA130" s="124"/>
      <c r="FB130" s="124"/>
      <c r="FC130" s="124"/>
      <c r="FD130" s="124"/>
      <c r="FE130" s="124"/>
      <c r="FF130" s="124"/>
      <c r="FG130" s="124"/>
      <c r="FH130" s="124"/>
      <c r="FI130" s="124"/>
      <c r="FJ130" s="124"/>
      <c r="FK130" s="124"/>
      <c r="FL130" s="124"/>
      <c r="FM130" s="124"/>
      <c r="FN130" s="124"/>
      <c r="FO130" s="124"/>
      <c r="FP130" s="124"/>
      <c r="FQ130" s="124"/>
      <c r="FR130" s="124"/>
      <c r="FS130" s="124"/>
      <c r="FT130" s="124"/>
      <c r="FU130" s="124"/>
      <c r="FV130" s="124"/>
      <c r="FW130" s="124"/>
      <c r="FX130" s="124"/>
      <c r="FY130" s="124"/>
      <c r="FZ130" s="124"/>
      <c r="GA130" s="124"/>
      <c r="GB130" s="124"/>
      <c r="GC130" s="124"/>
      <c r="GD130" s="124"/>
      <c r="GE130" s="124"/>
      <c r="GF130" s="124"/>
      <c r="GG130" s="124"/>
      <c r="GH130" s="124"/>
      <c r="GI130" s="124"/>
      <c r="GJ130" s="124"/>
      <c r="GK130" s="124"/>
      <c r="GL130" s="124"/>
      <c r="GM130" s="124"/>
      <c r="GN130" s="124"/>
      <c r="GO130" s="124"/>
      <c r="GP130" s="124"/>
      <c r="GQ130" s="124"/>
      <c r="GR130" s="124"/>
      <c r="GS130" s="124"/>
      <c r="GT130" s="124"/>
      <c r="GU130" s="124"/>
      <c r="GV130" s="124"/>
      <c r="GW130" s="124"/>
      <c r="GX130" s="124"/>
      <c r="GY130" s="124"/>
      <c r="GZ130" s="124"/>
      <c r="HA130" s="124"/>
      <c r="HB130" s="124"/>
      <c r="HC130" s="124"/>
      <c r="HD130" s="124"/>
      <c r="HE130" s="124"/>
      <c r="HF130" s="124"/>
      <c r="HG130" s="124"/>
      <c r="HH130" s="124"/>
      <c r="HI130" s="124"/>
      <c r="HJ130" s="124"/>
      <c r="HK130" s="124"/>
      <c r="HL130" s="124"/>
      <c r="HM130" s="124"/>
      <c r="HN130" s="124"/>
      <c r="HO130" s="124"/>
      <c r="HP130" s="124"/>
      <c r="HQ130" s="124"/>
      <c r="HR130" s="124"/>
      <c r="HS130" s="124"/>
      <c r="HT130" s="124"/>
      <c r="HU130" s="124"/>
      <c r="HV130" s="124"/>
      <c r="HW130" s="124"/>
      <c r="HX130" s="124"/>
      <c r="HY130" s="124"/>
      <c r="HZ130" s="124"/>
      <c r="IA130" s="124"/>
      <c r="IB130" s="124"/>
      <c r="IC130" s="124"/>
      <c r="ID130" s="124"/>
      <c r="IE130" s="124"/>
      <c r="IF130" s="124"/>
      <c r="IG130" s="124"/>
      <c r="IH130" s="124"/>
      <c r="II130" s="124"/>
      <c r="IJ130" s="124"/>
      <c r="IK130" s="124"/>
      <c r="IL130" s="124"/>
      <c r="IM130" s="124"/>
      <c r="IN130" s="124"/>
      <c r="IO130" s="124"/>
      <c r="IP130" s="124"/>
      <c r="IQ130" s="124"/>
      <c r="IR130" s="124"/>
      <c r="IS130" s="124"/>
      <c r="IT130" s="124"/>
      <c r="IU130" s="124"/>
      <c r="IV130" s="124"/>
    </row>
    <row r="131" spans="1:256" ht="12.75" customHeight="1">
      <c r="A131" s="126"/>
      <c r="B131" s="127"/>
      <c r="C131" s="127"/>
      <c r="D131" s="127"/>
      <c r="E131" s="74" t="s">
        <v>5</v>
      </c>
      <c r="F131" s="135">
        <v>0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42">
        <f t="shared" si="13"/>
        <v>0</v>
      </c>
      <c r="M131" s="75">
        <v>0</v>
      </c>
      <c r="N131" s="75">
        <v>0</v>
      </c>
      <c r="O131" s="42">
        <f t="shared" si="9"/>
        <v>0</v>
      </c>
      <c r="P131" s="42">
        <f t="shared" si="10"/>
        <v>0</v>
      </c>
      <c r="Q131" s="42">
        <f t="shared" si="10"/>
        <v>0</v>
      </c>
      <c r="R131" s="42">
        <f t="shared" si="17"/>
        <v>0</v>
      </c>
      <c r="S131" s="75">
        <v>0</v>
      </c>
      <c r="T131" s="128">
        <f t="shared" si="11"/>
        <v>0</v>
      </c>
      <c r="U131" s="42">
        <f t="shared" si="12"/>
        <v>0</v>
      </c>
      <c r="V131" s="42">
        <f t="shared" si="14"/>
        <v>0</v>
      </c>
      <c r="W131" s="79">
        <f t="shared" si="15"/>
        <v>0</v>
      </c>
      <c r="X131" s="136"/>
      <c r="Y131" s="124"/>
      <c r="Z131" s="124"/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124"/>
      <c r="AR131" s="124"/>
      <c r="AS131" s="124"/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124"/>
      <c r="BD131" s="124"/>
      <c r="BE131" s="124"/>
      <c r="BF131" s="124"/>
      <c r="BG131" s="124"/>
      <c r="BH131" s="124"/>
      <c r="BI131" s="124"/>
      <c r="BJ131" s="124"/>
      <c r="BK131" s="124"/>
      <c r="BL131" s="124"/>
      <c r="BM131" s="124"/>
      <c r="BN131" s="124"/>
      <c r="BO131" s="124"/>
      <c r="BP131" s="124"/>
      <c r="BQ131" s="124"/>
      <c r="BR131" s="124"/>
      <c r="BS131" s="124"/>
      <c r="BT131" s="124"/>
      <c r="BU131" s="124"/>
      <c r="BV131" s="124"/>
      <c r="BW131" s="124"/>
      <c r="BX131" s="124"/>
      <c r="BY131" s="124"/>
      <c r="BZ131" s="124"/>
      <c r="CA131" s="124"/>
      <c r="CB131" s="124"/>
      <c r="CC131" s="124"/>
      <c r="CD131" s="124"/>
      <c r="CE131" s="124"/>
      <c r="CF131" s="124"/>
      <c r="CG131" s="124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124"/>
      <c r="DF131" s="124"/>
      <c r="DG131" s="124"/>
      <c r="DH131" s="124"/>
      <c r="DI131" s="124"/>
      <c r="DJ131" s="124"/>
      <c r="DK131" s="124"/>
      <c r="DL131" s="124"/>
      <c r="DM131" s="124"/>
      <c r="DN131" s="124"/>
      <c r="DO131" s="124"/>
      <c r="DP131" s="124"/>
      <c r="DQ131" s="124"/>
      <c r="DR131" s="124"/>
      <c r="DS131" s="124"/>
      <c r="DT131" s="124"/>
      <c r="DU131" s="124"/>
      <c r="DV131" s="124"/>
      <c r="DW131" s="124"/>
      <c r="DX131" s="124"/>
      <c r="DY131" s="124"/>
      <c r="DZ131" s="124"/>
      <c r="EA131" s="124"/>
      <c r="EB131" s="124"/>
      <c r="EC131" s="124"/>
      <c r="ED131" s="124"/>
      <c r="EE131" s="124"/>
      <c r="EF131" s="124"/>
      <c r="EG131" s="124"/>
      <c r="EH131" s="124"/>
      <c r="EI131" s="124"/>
      <c r="EJ131" s="124"/>
      <c r="EK131" s="124"/>
      <c r="EL131" s="124"/>
      <c r="EM131" s="124"/>
      <c r="EN131" s="124"/>
      <c r="EO131" s="124"/>
      <c r="EP131" s="124"/>
      <c r="EQ131" s="124"/>
      <c r="ER131" s="124"/>
      <c r="ES131" s="124"/>
      <c r="ET131" s="124"/>
      <c r="EU131" s="124"/>
      <c r="EV131" s="124"/>
      <c r="EW131" s="124"/>
      <c r="EX131" s="124"/>
      <c r="EY131" s="124"/>
      <c r="EZ131" s="124"/>
      <c r="FA131" s="124"/>
      <c r="FB131" s="124"/>
      <c r="FC131" s="124"/>
      <c r="FD131" s="124"/>
      <c r="FE131" s="124"/>
      <c r="FF131" s="124"/>
      <c r="FG131" s="124"/>
      <c r="FH131" s="124"/>
      <c r="FI131" s="124"/>
      <c r="FJ131" s="124"/>
      <c r="FK131" s="124"/>
      <c r="FL131" s="124"/>
      <c r="FM131" s="124"/>
      <c r="FN131" s="124"/>
      <c r="FO131" s="124"/>
      <c r="FP131" s="124"/>
      <c r="FQ131" s="124"/>
      <c r="FR131" s="124"/>
      <c r="FS131" s="124"/>
      <c r="FT131" s="124"/>
      <c r="FU131" s="124"/>
      <c r="FV131" s="124"/>
      <c r="FW131" s="124"/>
      <c r="FX131" s="124"/>
      <c r="FY131" s="124"/>
      <c r="FZ131" s="124"/>
      <c r="GA131" s="124"/>
      <c r="GB131" s="124"/>
      <c r="GC131" s="124"/>
      <c r="GD131" s="124"/>
      <c r="GE131" s="124"/>
      <c r="GF131" s="124"/>
      <c r="GG131" s="124"/>
      <c r="GH131" s="124"/>
      <c r="GI131" s="124"/>
      <c r="GJ131" s="124"/>
      <c r="GK131" s="124"/>
      <c r="GL131" s="124"/>
      <c r="GM131" s="124"/>
      <c r="GN131" s="124"/>
      <c r="GO131" s="124"/>
      <c r="GP131" s="124"/>
      <c r="GQ131" s="124"/>
      <c r="GR131" s="124"/>
      <c r="GS131" s="124"/>
      <c r="GT131" s="124"/>
      <c r="GU131" s="124"/>
      <c r="GV131" s="124"/>
      <c r="GW131" s="124"/>
      <c r="GX131" s="124"/>
      <c r="GY131" s="124"/>
      <c r="GZ131" s="124"/>
      <c r="HA131" s="124"/>
      <c r="HB131" s="124"/>
      <c r="HC131" s="124"/>
      <c r="HD131" s="124"/>
      <c r="HE131" s="124"/>
      <c r="HF131" s="124"/>
      <c r="HG131" s="124"/>
      <c r="HH131" s="124"/>
      <c r="HI131" s="124"/>
      <c r="HJ131" s="124"/>
      <c r="HK131" s="124"/>
      <c r="HL131" s="124"/>
      <c r="HM131" s="124"/>
      <c r="HN131" s="124"/>
      <c r="HO131" s="124"/>
      <c r="HP131" s="124"/>
      <c r="HQ131" s="124"/>
      <c r="HR131" s="124"/>
      <c r="HS131" s="124"/>
      <c r="HT131" s="124"/>
      <c r="HU131" s="124"/>
      <c r="HV131" s="124"/>
      <c r="HW131" s="124"/>
      <c r="HX131" s="124"/>
      <c r="HY131" s="124"/>
      <c r="HZ131" s="124"/>
      <c r="IA131" s="124"/>
      <c r="IB131" s="124"/>
      <c r="IC131" s="124"/>
      <c r="ID131" s="124"/>
      <c r="IE131" s="124"/>
      <c r="IF131" s="124"/>
      <c r="IG131" s="124"/>
      <c r="IH131" s="124"/>
      <c r="II131" s="124"/>
      <c r="IJ131" s="124"/>
      <c r="IK131" s="124"/>
      <c r="IL131" s="124"/>
      <c r="IM131" s="124"/>
      <c r="IN131" s="124"/>
      <c r="IO131" s="124"/>
      <c r="IP131" s="124"/>
      <c r="IQ131" s="124"/>
      <c r="IR131" s="124"/>
      <c r="IS131" s="124"/>
      <c r="IT131" s="124"/>
      <c r="IU131" s="124"/>
      <c r="IV131" s="124"/>
    </row>
    <row r="132" spans="1:256" ht="12.75" customHeight="1">
      <c r="A132" s="62" t="s">
        <v>354</v>
      </c>
      <c r="B132" s="38" t="s">
        <v>352</v>
      </c>
      <c r="C132" s="38" t="s">
        <v>206</v>
      </c>
      <c r="D132" s="38" t="s">
        <v>197</v>
      </c>
      <c r="E132" s="183" t="s">
        <v>355</v>
      </c>
      <c r="F132" s="135">
        <v>0</v>
      </c>
      <c r="G132" s="135">
        <v>0</v>
      </c>
      <c r="H132" s="135">
        <v>0</v>
      </c>
      <c r="I132" s="135">
        <v>0</v>
      </c>
      <c r="J132" s="135">
        <v>0</v>
      </c>
      <c r="K132" s="135">
        <v>0</v>
      </c>
      <c r="L132" s="42">
        <f t="shared" si="13"/>
        <v>0</v>
      </c>
      <c r="M132" s="42">
        <f>M134</f>
        <v>0</v>
      </c>
      <c r="N132" s="42">
        <f>N134</f>
        <v>0</v>
      </c>
      <c r="O132" s="42">
        <f t="shared" si="9"/>
        <v>0</v>
      </c>
      <c r="P132" s="42">
        <f t="shared" si="10"/>
        <v>0</v>
      </c>
      <c r="Q132" s="42">
        <f t="shared" si="10"/>
        <v>0</v>
      </c>
      <c r="R132" s="42">
        <f t="shared" si="17"/>
        <v>0</v>
      </c>
      <c r="S132" s="42">
        <f>S134</f>
        <v>0</v>
      </c>
      <c r="T132" s="128">
        <f t="shared" si="11"/>
        <v>0</v>
      </c>
      <c r="U132" s="42">
        <f t="shared" si="12"/>
        <v>0</v>
      </c>
      <c r="V132" s="42">
        <f t="shared" si="14"/>
        <v>0</v>
      </c>
      <c r="W132" s="79">
        <f t="shared" si="15"/>
        <v>0</v>
      </c>
      <c r="X132" s="136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0"/>
      <c r="BX132" s="200"/>
      <c r="BY132" s="200"/>
      <c r="BZ132" s="200"/>
      <c r="CA132" s="200"/>
      <c r="CB132" s="200"/>
      <c r="CC132" s="200"/>
      <c r="CD132" s="200"/>
      <c r="CE132" s="200"/>
      <c r="CF132" s="200"/>
      <c r="CG132" s="200"/>
      <c r="CH132" s="200"/>
      <c r="CI132" s="200"/>
      <c r="CJ132" s="200"/>
      <c r="CK132" s="200"/>
      <c r="CL132" s="200"/>
      <c r="CM132" s="200"/>
      <c r="CN132" s="200"/>
      <c r="CO132" s="200"/>
      <c r="CP132" s="200"/>
      <c r="CQ132" s="200"/>
      <c r="CR132" s="200"/>
      <c r="CS132" s="200"/>
      <c r="CT132" s="200"/>
      <c r="CU132" s="200"/>
      <c r="CV132" s="200"/>
      <c r="CW132" s="200"/>
      <c r="CX132" s="200"/>
      <c r="CY132" s="200"/>
      <c r="CZ132" s="200"/>
      <c r="DA132" s="200"/>
      <c r="DB132" s="200"/>
      <c r="DC132" s="200"/>
      <c r="DD132" s="200"/>
      <c r="DE132" s="200"/>
      <c r="DF132" s="200"/>
      <c r="DG132" s="200"/>
      <c r="DH132" s="200"/>
      <c r="DI132" s="200"/>
      <c r="DJ132" s="200"/>
      <c r="DK132" s="200"/>
      <c r="DL132" s="200"/>
      <c r="DM132" s="200"/>
      <c r="DN132" s="200"/>
      <c r="DO132" s="200"/>
      <c r="DP132" s="200"/>
      <c r="DQ132" s="200"/>
      <c r="DR132" s="200"/>
      <c r="DS132" s="200"/>
      <c r="DT132" s="200"/>
      <c r="DU132" s="200"/>
      <c r="DV132" s="200"/>
      <c r="DW132" s="200"/>
      <c r="DX132" s="200"/>
      <c r="DY132" s="200"/>
      <c r="DZ132" s="200"/>
      <c r="EA132" s="200"/>
      <c r="EB132" s="200"/>
      <c r="EC132" s="200"/>
      <c r="ED132" s="200"/>
      <c r="EE132" s="200"/>
      <c r="EF132" s="200"/>
      <c r="EG132" s="200"/>
      <c r="EH132" s="200"/>
      <c r="EI132" s="200"/>
      <c r="EJ132" s="200"/>
      <c r="EK132" s="200"/>
      <c r="EL132" s="200"/>
      <c r="EM132" s="200"/>
      <c r="EN132" s="200"/>
      <c r="EO132" s="200"/>
      <c r="EP132" s="200"/>
      <c r="EQ132" s="200"/>
      <c r="ER132" s="200"/>
      <c r="ES132" s="200"/>
      <c r="ET132" s="200"/>
      <c r="EU132" s="200"/>
      <c r="EV132" s="200"/>
      <c r="EW132" s="200"/>
      <c r="EX132" s="200"/>
      <c r="EY132" s="200"/>
      <c r="EZ132" s="200"/>
      <c r="FA132" s="200"/>
      <c r="FB132" s="200"/>
      <c r="FC132" s="200"/>
      <c r="FD132" s="200"/>
      <c r="FE132" s="200"/>
      <c r="FF132" s="200"/>
      <c r="FG132" s="200"/>
      <c r="FH132" s="200"/>
      <c r="FI132" s="200"/>
      <c r="FJ132" s="200"/>
      <c r="FK132" s="200"/>
      <c r="FL132" s="200"/>
      <c r="FM132" s="200"/>
      <c r="FN132" s="200"/>
      <c r="FO132" s="200"/>
      <c r="FP132" s="200"/>
      <c r="FQ132" s="200"/>
      <c r="FR132" s="200"/>
      <c r="FS132" s="200"/>
      <c r="FT132" s="200"/>
      <c r="FU132" s="200"/>
      <c r="FV132" s="200"/>
      <c r="FW132" s="200"/>
      <c r="FX132" s="200"/>
      <c r="FY132" s="200"/>
      <c r="FZ132" s="200"/>
      <c r="GA132" s="200"/>
      <c r="GB132" s="200"/>
      <c r="GC132" s="200"/>
      <c r="GD132" s="200"/>
      <c r="GE132" s="200"/>
      <c r="GF132" s="200"/>
      <c r="GG132" s="200"/>
      <c r="GH132" s="200"/>
      <c r="GI132" s="200"/>
      <c r="GJ132" s="200"/>
      <c r="GK132" s="200"/>
      <c r="GL132" s="200"/>
      <c r="GM132" s="200"/>
      <c r="GN132" s="200"/>
      <c r="GO132" s="200"/>
      <c r="GP132" s="200"/>
      <c r="GQ132" s="200"/>
      <c r="GR132" s="200"/>
      <c r="GS132" s="200"/>
      <c r="GT132" s="200"/>
      <c r="GU132" s="200"/>
      <c r="GV132" s="200"/>
      <c r="GW132" s="200"/>
      <c r="GX132" s="200"/>
      <c r="GY132" s="200"/>
      <c r="GZ132" s="200"/>
      <c r="HA132" s="200"/>
      <c r="HB132" s="200"/>
      <c r="HC132" s="200"/>
      <c r="HD132" s="200"/>
      <c r="HE132" s="200"/>
      <c r="HF132" s="200"/>
      <c r="HG132" s="200"/>
      <c r="HH132" s="200"/>
      <c r="HI132" s="200"/>
      <c r="HJ132" s="200"/>
      <c r="HK132" s="200"/>
      <c r="HL132" s="200"/>
      <c r="HM132" s="200"/>
      <c r="HN132" s="200"/>
      <c r="HO132" s="200"/>
      <c r="HP132" s="200"/>
      <c r="HQ132" s="200"/>
      <c r="HR132" s="200"/>
      <c r="HS132" s="200"/>
      <c r="HT132" s="200"/>
      <c r="HU132" s="200"/>
      <c r="HV132" s="200"/>
      <c r="HW132" s="200"/>
      <c r="HX132" s="200"/>
      <c r="HY132" s="200"/>
      <c r="HZ132" s="200"/>
      <c r="IA132" s="200"/>
      <c r="IB132" s="200"/>
      <c r="IC132" s="200"/>
      <c r="ID132" s="200"/>
      <c r="IE132" s="200"/>
      <c r="IF132" s="200"/>
      <c r="IG132" s="200"/>
      <c r="IH132" s="200"/>
      <c r="II132" s="200"/>
      <c r="IJ132" s="200"/>
      <c r="IK132" s="200"/>
      <c r="IL132" s="200"/>
      <c r="IM132" s="200"/>
      <c r="IN132" s="200"/>
      <c r="IO132" s="200"/>
      <c r="IP132" s="200"/>
      <c r="IQ132" s="200"/>
      <c r="IR132" s="200"/>
      <c r="IS132" s="200"/>
      <c r="IT132" s="200"/>
      <c r="IU132" s="200"/>
      <c r="IV132" s="200"/>
    </row>
    <row r="133" spans="1:256" ht="12.75" customHeight="1">
      <c r="A133" s="126"/>
      <c r="B133" s="127"/>
      <c r="C133" s="127"/>
      <c r="D133" s="127"/>
      <c r="E133" s="74" t="s">
        <v>202</v>
      </c>
      <c r="F133" s="135">
        <v>0</v>
      </c>
      <c r="G133" s="135">
        <v>0</v>
      </c>
      <c r="H133" s="135">
        <v>0</v>
      </c>
      <c r="I133" s="135">
        <v>0</v>
      </c>
      <c r="J133" s="135">
        <v>0</v>
      </c>
      <c r="K133" s="135">
        <v>0</v>
      </c>
      <c r="L133" s="42">
        <f t="shared" si="13"/>
        <v>0</v>
      </c>
      <c r="M133" s="75">
        <v>0</v>
      </c>
      <c r="N133" s="75">
        <v>0</v>
      </c>
      <c r="O133" s="42">
        <f t="shared" si="9"/>
        <v>0</v>
      </c>
      <c r="P133" s="42">
        <f t="shared" si="10"/>
        <v>0</v>
      </c>
      <c r="Q133" s="42">
        <f t="shared" si="10"/>
        <v>0</v>
      </c>
      <c r="R133" s="42">
        <f t="shared" si="17"/>
        <v>0</v>
      </c>
      <c r="S133" s="75">
        <v>0</v>
      </c>
      <c r="T133" s="128">
        <f t="shared" si="11"/>
        <v>0</v>
      </c>
      <c r="U133" s="42">
        <f t="shared" si="12"/>
        <v>0</v>
      </c>
      <c r="V133" s="42">
        <f t="shared" si="14"/>
        <v>0</v>
      </c>
      <c r="W133" s="79">
        <f t="shared" si="15"/>
        <v>0</v>
      </c>
      <c r="X133" s="136"/>
      <c r="Y133" s="124"/>
      <c r="Z133" s="124"/>
      <c r="AA133" s="124"/>
      <c r="AB133" s="124"/>
      <c r="AC133" s="124"/>
      <c r="AD133" s="124"/>
      <c r="AE133" s="124"/>
      <c r="AF133" s="124"/>
      <c r="AG133" s="124"/>
      <c r="AH133" s="124"/>
      <c r="AI133" s="124"/>
      <c r="AJ133" s="124"/>
      <c r="AK133" s="124"/>
      <c r="AL133" s="124"/>
      <c r="AM133" s="124"/>
      <c r="AN133" s="124"/>
      <c r="AO133" s="124"/>
      <c r="AP133" s="124"/>
      <c r="AQ133" s="124"/>
      <c r="AR133" s="124"/>
      <c r="AS133" s="124"/>
      <c r="AT133" s="124"/>
      <c r="AU133" s="124"/>
      <c r="AV133" s="124"/>
      <c r="AW133" s="124"/>
      <c r="AX133" s="124"/>
      <c r="AY133" s="124"/>
      <c r="AZ133" s="124"/>
      <c r="BA133" s="124"/>
      <c r="BB133" s="124"/>
      <c r="BC133" s="124"/>
      <c r="BD133" s="124"/>
      <c r="BE133" s="124"/>
      <c r="BF133" s="124"/>
      <c r="BG133" s="124"/>
      <c r="BH133" s="124"/>
      <c r="BI133" s="124"/>
      <c r="BJ133" s="124"/>
      <c r="BK133" s="124"/>
      <c r="BL133" s="124"/>
      <c r="BM133" s="124"/>
      <c r="BN133" s="124"/>
      <c r="BO133" s="124"/>
      <c r="BP133" s="124"/>
      <c r="BQ133" s="124"/>
      <c r="BR133" s="124"/>
      <c r="BS133" s="124"/>
      <c r="BT133" s="124"/>
      <c r="BU133" s="124"/>
      <c r="BV133" s="124"/>
      <c r="BW133" s="124"/>
      <c r="BX133" s="124"/>
      <c r="BY133" s="124"/>
      <c r="BZ133" s="124"/>
      <c r="CA133" s="124"/>
      <c r="CB133" s="124"/>
      <c r="CC133" s="124"/>
      <c r="CD133" s="124"/>
      <c r="CE133" s="124"/>
      <c r="CF133" s="124"/>
      <c r="CG133" s="124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124"/>
      <c r="DG133" s="124"/>
      <c r="DH133" s="124"/>
      <c r="DI133" s="124"/>
      <c r="DJ133" s="124"/>
      <c r="DK133" s="124"/>
      <c r="DL133" s="124"/>
      <c r="DM133" s="124"/>
      <c r="DN133" s="124"/>
      <c r="DO133" s="124"/>
      <c r="DP133" s="124"/>
      <c r="DQ133" s="124"/>
      <c r="DR133" s="124"/>
      <c r="DS133" s="124"/>
      <c r="DT133" s="124"/>
      <c r="DU133" s="124"/>
      <c r="DV133" s="124"/>
      <c r="DW133" s="124"/>
      <c r="DX133" s="124"/>
      <c r="DY133" s="124"/>
      <c r="DZ133" s="124"/>
      <c r="EA133" s="124"/>
      <c r="EB133" s="124"/>
      <c r="EC133" s="124"/>
      <c r="ED133" s="124"/>
      <c r="EE133" s="124"/>
      <c r="EF133" s="124"/>
      <c r="EG133" s="124"/>
      <c r="EH133" s="124"/>
      <c r="EI133" s="124"/>
      <c r="EJ133" s="124"/>
      <c r="EK133" s="124"/>
      <c r="EL133" s="124"/>
      <c r="EM133" s="124"/>
      <c r="EN133" s="124"/>
      <c r="EO133" s="124"/>
      <c r="EP133" s="124"/>
      <c r="EQ133" s="124"/>
      <c r="ER133" s="124"/>
      <c r="ES133" s="124"/>
      <c r="ET133" s="124"/>
      <c r="EU133" s="124"/>
      <c r="EV133" s="124"/>
      <c r="EW133" s="124"/>
      <c r="EX133" s="124"/>
      <c r="EY133" s="124"/>
      <c r="EZ133" s="124"/>
      <c r="FA133" s="124"/>
      <c r="FB133" s="124"/>
      <c r="FC133" s="124"/>
      <c r="FD133" s="124"/>
      <c r="FE133" s="124"/>
      <c r="FF133" s="124"/>
      <c r="FG133" s="124"/>
      <c r="FH133" s="124"/>
      <c r="FI133" s="124"/>
      <c r="FJ133" s="124"/>
      <c r="FK133" s="124"/>
      <c r="FL133" s="124"/>
      <c r="FM133" s="124"/>
      <c r="FN133" s="124"/>
      <c r="FO133" s="124"/>
      <c r="FP133" s="124"/>
      <c r="FQ133" s="124"/>
      <c r="FR133" s="124"/>
      <c r="FS133" s="124"/>
      <c r="FT133" s="124"/>
      <c r="FU133" s="124"/>
      <c r="FV133" s="124"/>
      <c r="FW133" s="124"/>
      <c r="FX133" s="124"/>
      <c r="FY133" s="124"/>
      <c r="FZ133" s="124"/>
      <c r="GA133" s="124"/>
      <c r="GB133" s="124"/>
      <c r="GC133" s="124"/>
      <c r="GD133" s="124"/>
      <c r="GE133" s="124"/>
      <c r="GF133" s="124"/>
      <c r="GG133" s="124"/>
      <c r="GH133" s="124"/>
      <c r="GI133" s="124"/>
      <c r="GJ133" s="124"/>
      <c r="GK133" s="124"/>
      <c r="GL133" s="124"/>
      <c r="GM133" s="124"/>
      <c r="GN133" s="124"/>
      <c r="GO133" s="124"/>
      <c r="GP133" s="124"/>
      <c r="GQ133" s="124"/>
      <c r="GR133" s="124"/>
      <c r="GS133" s="124"/>
      <c r="GT133" s="124"/>
      <c r="GU133" s="124"/>
      <c r="GV133" s="124"/>
      <c r="GW133" s="124"/>
      <c r="GX133" s="124"/>
      <c r="GY133" s="124"/>
      <c r="GZ133" s="124"/>
      <c r="HA133" s="124"/>
      <c r="HB133" s="124"/>
      <c r="HC133" s="124"/>
      <c r="HD133" s="124"/>
      <c r="HE133" s="124"/>
      <c r="HF133" s="124"/>
      <c r="HG133" s="124"/>
      <c r="HH133" s="124"/>
      <c r="HI133" s="124"/>
      <c r="HJ133" s="124"/>
      <c r="HK133" s="124"/>
      <c r="HL133" s="124"/>
      <c r="HM133" s="124"/>
      <c r="HN133" s="124"/>
      <c r="HO133" s="124"/>
      <c r="HP133" s="124"/>
      <c r="HQ133" s="124"/>
      <c r="HR133" s="124"/>
      <c r="HS133" s="124"/>
      <c r="HT133" s="124"/>
      <c r="HU133" s="124"/>
      <c r="HV133" s="124"/>
      <c r="HW133" s="124"/>
      <c r="HX133" s="124"/>
      <c r="HY133" s="124"/>
      <c r="HZ133" s="124"/>
      <c r="IA133" s="124"/>
      <c r="IB133" s="124"/>
      <c r="IC133" s="124"/>
      <c r="ID133" s="124"/>
      <c r="IE133" s="124"/>
      <c r="IF133" s="124"/>
      <c r="IG133" s="124"/>
      <c r="IH133" s="124"/>
      <c r="II133" s="124"/>
      <c r="IJ133" s="124"/>
      <c r="IK133" s="124"/>
      <c r="IL133" s="124"/>
      <c r="IM133" s="124"/>
      <c r="IN133" s="124"/>
      <c r="IO133" s="124"/>
      <c r="IP133" s="124"/>
      <c r="IQ133" s="124"/>
      <c r="IR133" s="124"/>
      <c r="IS133" s="124"/>
      <c r="IT133" s="124"/>
      <c r="IU133" s="124"/>
      <c r="IV133" s="124"/>
    </row>
    <row r="134" spans="1:256" ht="12.75" customHeight="1">
      <c r="A134" s="126" t="s">
        <v>356</v>
      </c>
      <c r="B134" s="127" t="s">
        <v>352</v>
      </c>
      <c r="C134" s="127" t="s">
        <v>206</v>
      </c>
      <c r="D134" s="127" t="s">
        <v>200</v>
      </c>
      <c r="E134" s="74" t="s">
        <v>355</v>
      </c>
      <c r="F134" s="135">
        <v>0</v>
      </c>
      <c r="G134" s="135">
        <v>0</v>
      </c>
      <c r="H134" s="135">
        <v>0</v>
      </c>
      <c r="I134" s="135">
        <v>0</v>
      </c>
      <c r="J134" s="135">
        <v>0</v>
      </c>
      <c r="K134" s="135">
        <v>0</v>
      </c>
      <c r="L134" s="42">
        <f t="shared" si="13"/>
        <v>0</v>
      </c>
      <c r="M134" s="75">
        <v>0</v>
      </c>
      <c r="N134" s="75">
        <v>0</v>
      </c>
      <c r="O134" s="42">
        <f t="shared" si="9"/>
        <v>0</v>
      </c>
      <c r="P134" s="42">
        <f t="shared" si="10"/>
        <v>0</v>
      </c>
      <c r="Q134" s="42">
        <f t="shared" si="10"/>
        <v>0</v>
      </c>
      <c r="R134" s="42">
        <f t="shared" si="17"/>
        <v>0</v>
      </c>
      <c r="S134" s="75">
        <v>0</v>
      </c>
      <c r="T134" s="128">
        <f t="shared" si="11"/>
        <v>0</v>
      </c>
      <c r="U134" s="42">
        <f t="shared" si="12"/>
        <v>0</v>
      </c>
      <c r="V134" s="42">
        <f t="shared" si="14"/>
        <v>0</v>
      </c>
      <c r="W134" s="79">
        <f t="shared" si="15"/>
        <v>0</v>
      </c>
      <c r="X134" s="136"/>
      <c r="Y134" s="124"/>
      <c r="Z134" s="124"/>
      <c r="AA134" s="124"/>
      <c r="AB134" s="124"/>
      <c r="AC134" s="124"/>
      <c r="AD134" s="124"/>
      <c r="AE134" s="124"/>
      <c r="AF134" s="124"/>
      <c r="AG134" s="124"/>
      <c r="AH134" s="124"/>
      <c r="AI134" s="124"/>
      <c r="AJ134" s="124"/>
      <c r="AK134" s="124"/>
      <c r="AL134" s="124"/>
      <c r="AM134" s="124"/>
      <c r="AN134" s="124"/>
      <c r="AO134" s="124"/>
      <c r="AP134" s="124"/>
      <c r="AQ134" s="124"/>
      <c r="AR134" s="124"/>
      <c r="AS134" s="124"/>
      <c r="AT134" s="124"/>
      <c r="AU134" s="124"/>
      <c r="AV134" s="124"/>
      <c r="AW134" s="124"/>
      <c r="AX134" s="124"/>
      <c r="AY134" s="124"/>
      <c r="AZ134" s="124"/>
      <c r="BA134" s="124"/>
      <c r="BB134" s="124"/>
      <c r="BC134" s="124"/>
      <c r="BD134" s="124"/>
      <c r="BE134" s="124"/>
      <c r="BF134" s="124"/>
      <c r="BG134" s="124"/>
      <c r="BH134" s="124"/>
      <c r="BI134" s="124"/>
      <c r="BJ134" s="124"/>
      <c r="BK134" s="124"/>
      <c r="BL134" s="124"/>
      <c r="BM134" s="124"/>
      <c r="BN134" s="124"/>
      <c r="BO134" s="124"/>
      <c r="BP134" s="124"/>
      <c r="BQ134" s="124"/>
      <c r="BR134" s="124"/>
      <c r="BS134" s="124"/>
      <c r="BT134" s="124"/>
      <c r="BU134" s="124"/>
      <c r="BV134" s="124"/>
      <c r="BW134" s="124"/>
      <c r="BX134" s="124"/>
      <c r="BY134" s="124"/>
      <c r="BZ134" s="124"/>
      <c r="CA134" s="124"/>
      <c r="CB134" s="124"/>
      <c r="CC134" s="124"/>
      <c r="CD134" s="124"/>
      <c r="CE134" s="124"/>
      <c r="CF134" s="124"/>
      <c r="CG134" s="124"/>
      <c r="CH134" s="12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24"/>
      <c r="DD134" s="124"/>
      <c r="DE134" s="124"/>
      <c r="DF134" s="124"/>
      <c r="DG134" s="124"/>
      <c r="DH134" s="124"/>
      <c r="DI134" s="124"/>
      <c r="DJ134" s="124"/>
      <c r="DK134" s="124"/>
      <c r="DL134" s="124"/>
      <c r="DM134" s="124"/>
      <c r="DN134" s="124"/>
      <c r="DO134" s="124"/>
      <c r="DP134" s="124"/>
      <c r="DQ134" s="124"/>
      <c r="DR134" s="124"/>
      <c r="DS134" s="124"/>
      <c r="DT134" s="124"/>
      <c r="DU134" s="124"/>
      <c r="DV134" s="124"/>
      <c r="DW134" s="124"/>
      <c r="DX134" s="124"/>
      <c r="DY134" s="124"/>
      <c r="DZ134" s="124"/>
      <c r="EA134" s="124"/>
      <c r="EB134" s="124"/>
      <c r="EC134" s="124"/>
      <c r="ED134" s="124"/>
      <c r="EE134" s="124"/>
      <c r="EF134" s="124"/>
      <c r="EG134" s="124"/>
      <c r="EH134" s="124"/>
      <c r="EI134" s="124"/>
      <c r="EJ134" s="124"/>
      <c r="EK134" s="124"/>
      <c r="EL134" s="124"/>
      <c r="EM134" s="124"/>
      <c r="EN134" s="124"/>
      <c r="EO134" s="124"/>
      <c r="EP134" s="124"/>
      <c r="EQ134" s="124"/>
      <c r="ER134" s="124"/>
      <c r="ES134" s="124"/>
      <c r="ET134" s="124"/>
      <c r="EU134" s="124"/>
      <c r="EV134" s="124"/>
      <c r="EW134" s="124"/>
      <c r="EX134" s="124"/>
      <c r="EY134" s="124"/>
      <c r="EZ134" s="124"/>
      <c r="FA134" s="124"/>
      <c r="FB134" s="124"/>
      <c r="FC134" s="124"/>
      <c r="FD134" s="124"/>
      <c r="FE134" s="124"/>
      <c r="FF134" s="124"/>
      <c r="FG134" s="124"/>
      <c r="FH134" s="124"/>
      <c r="FI134" s="124"/>
      <c r="FJ134" s="124"/>
      <c r="FK134" s="124"/>
      <c r="FL134" s="124"/>
      <c r="FM134" s="124"/>
      <c r="FN134" s="124"/>
      <c r="FO134" s="124"/>
      <c r="FP134" s="124"/>
      <c r="FQ134" s="124"/>
      <c r="FR134" s="124"/>
      <c r="FS134" s="124"/>
      <c r="FT134" s="124"/>
      <c r="FU134" s="124"/>
      <c r="FV134" s="124"/>
      <c r="FW134" s="124"/>
      <c r="FX134" s="124"/>
      <c r="FY134" s="124"/>
      <c r="FZ134" s="124"/>
      <c r="GA134" s="124"/>
      <c r="GB134" s="124"/>
      <c r="GC134" s="124"/>
      <c r="GD134" s="124"/>
      <c r="GE134" s="124"/>
      <c r="GF134" s="124"/>
      <c r="GG134" s="124"/>
      <c r="GH134" s="124"/>
      <c r="GI134" s="124"/>
      <c r="GJ134" s="124"/>
      <c r="GK134" s="124"/>
      <c r="GL134" s="124"/>
      <c r="GM134" s="124"/>
      <c r="GN134" s="124"/>
      <c r="GO134" s="124"/>
      <c r="GP134" s="124"/>
      <c r="GQ134" s="124"/>
      <c r="GR134" s="124"/>
      <c r="GS134" s="124"/>
      <c r="GT134" s="124"/>
      <c r="GU134" s="124"/>
      <c r="GV134" s="124"/>
      <c r="GW134" s="124"/>
      <c r="GX134" s="124"/>
      <c r="GY134" s="124"/>
      <c r="GZ134" s="124"/>
      <c r="HA134" s="124"/>
      <c r="HB134" s="124"/>
      <c r="HC134" s="124"/>
      <c r="HD134" s="124"/>
      <c r="HE134" s="124"/>
      <c r="HF134" s="124"/>
      <c r="HG134" s="124"/>
      <c r="HH134" s="124"/>
      <c r="HI134" s="124"/>
      <c r="HJ134" s="124"/>
      <c r="HK134" s="124"/>
      <c r="HL134" s="124"/>
      <c r="HM134" s="124"/>
      <c r="HN134" s="124"/>
      <c r="HO134" s="124"/>
      <c r="HP134" s="124"/>
      <c r="HQ134" s="124"/>
      <c r="HR134" s="124"/>
      <c r="HS134" s="124"/>
      <c r="HT134" s="124"/>
      <c r="HU134" s="124"/>
      <c r="HV134" s="124"/>
      <c r="HW134" s="124"/>
      <c r="HX134" s="124"/>
      <c r="HY134" s="124"/>
      <c r="HZ134" s="124"/>
      <c r="IA134" s="124"/>
      <c r="IB134" s="124"/>
      <c r="IC134" s="124"/>
      <c r="ID134" s="124"/>
      <c r="IE134" s="124"/>
      <c r="IF134" s="124"/>
      <c r="IG134" s="124"/>
      <c r="IH134" s="124"/>
      <c r="II134" s="124"/>
      <c r="IJ134" s="124"/>
      <c r="IK134" s="124"/>
      <c r="IL134" s="124"/>
      <c r="IM134" s="124"/>
      <c r="IN134" s="124"/>
      <c r="IO134" s="124"/>
      <c r="IP134" s="124"/>
      <c r="IQ134" s="124"/>
      <c r="IR134" s="124"/>
      <c r="IS134" s="124"/>
      <c r="IT134" s="124"/>
      <c r="IU134" s="124"/>
      <c r="IV134" s="124"/>
    </row>
    <row r="135" spans="1:256" s="130" customFormat="1" ht="28.5" customHeight="1">
      <c r="A135" s="62" t="s">
        <v>357</v>
      </c>
      <c r="B135" s="38" t="s">
        <v>352</v>
      </c>
      <c r="C135" s="38" t="s">
        <v>240</v>
      </c>
      <c r="D135" s="38" t="s">
        <v>197</v>
      </c>
      <c r="E135" s="183" t="s">
        <v>358</v>
      </c>
      <c r="F135" s="135">
        <v>0</v>
      </c>
      <c r="G135" s="135">
        <v>0</v>
      </c>
      <c r="H135" s="135">
        <v>0</v>
      </c>
      <c r="I135" s="135">
        <v>0</v>
      </c>
      <c r="J135" s="135">
        <v>0</v>
      </c>
      <c r="K135" s="135">
        <v>0</v>
      </c>
      <c r="L135" s="42">
        <f t="shared" si="13"/>
        <v>0</v>
      </c>
      <c r="M135" s="42">
        <f>M137</f>
        <v>0</v>
      </c>
      <c r="N135" s="42">
        <f>N137</f>
        <v>0</v>
      </c>
      <c r="O135" s="42">
        <f t="shared" si="9"/>
        <v>0</v>
      </c>
      <c r="P135" s="42">
        <f t="shared" si="10"/>
        <v>0</v>
      </c>
      <c r="Q135" s="42">
        <f t="shared" si="10"/>
        <v>0</v>
      </c>
      <c r="R135" s="42">
        <f t="shared" si="17"/>
        <v>0</v>
      </c>
      <c r="S135" s="42">
        <f>S137</f>
        <v>0</v>
      </c>
      <c r="T135" s="128">
        <f t="shared" si="11"/>
        <v>0</v>
      </c>
      <c r="U135" s="42">
        <f t="shared" si="12"/>
        <v>0</v>
      </c>
      <c r="V135" s="42">
        <f t="shared" si="14"/>
        <v>0</v>
      </c>
      <c r="W135" s="79">
        <f t="shared" si="15"/>
        <v>0</v>
      </c>
      <c r="X135" s="136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200"/>
      <c r="AV135" s="200"/>
      <c r="AW135" s="200"/>
      <c r="AX135" s="200"/>
      <c r="AY135" s="200"/>
      <c r="AZ135" s="200"/>
      <c r="BA135" s="200"/>
      <c r="BB135" s="200"/>
      <c r="BC135" s="200"/>
      <c r="BD135" s="200"/>
      <c r="BE135" s="200"/>
      <c r="BF135" s="200"/>
      <c r="BG135" s="200"/>
      <c r="BH135" s="200"/>
      <c r="BI135" s="200"/>
      <c r="BJ135" s="200"/>
      <c r="BK135" s="200"/>
      <c r="BL135" s="200"/>
      <c r="BM135" s="200"/>
      <c r="BN135" s="200"/>
      <c r="BO135" s="200"/>
      <c r="BP135" s="200"/>
      <c r="BQ135" s="200"/>
      <c r="BR135" s="200"/>
      <c r="BS135" s="200"/>
      <c r="BT135" s="200"/>
      <c r="BU135" s="200"/>
      <c r="BV135" s="200"/>
      <c r="BW135" s="200"/>
      <c r="BX135" s="200"/>
      <c r="BY135" s="200"/>
      <c r="BZ135" s="200"/>
      <c r="CA135" s="200"/>
      <c r="CB135" s="200"/>
      <c r="CC135" s="200"/>
      <c r="CD135" s="200"/>
      <c r="CE135" s="200"/>
      <c r="CF135" s="200"/>
      <c r="CG135" s="200"/>
      <c r="CH135" s="200"/>
      <c r="CI135" s="200"/>
      <c r="CJ135" s="200"/>
      <c r="CK135" s="200"/>
      <c r="CL135" s="200"/>
      <c r="CM135" s="200"/>
      <c r="CN135" s="200"/>
      <c r="CO135" s="200"/>
      <c r="CP135" s="200"/>
      <c r="CQ135" s="200"/>
      <c r="CR135" s="200"/>
      <c r="CS135" s="200"/>
      <c r="CT135" s="200"/>
      <c r="CU135" s="200"/>
      <c r="CV135" s="200"/>
      <c r="CW135" s="200"/>
      <c r="CX135" s="200"/>
      <c r="CY135" s="200"/>
      <c r="CZ135" s="200"/>
      <c r="DA135" s="200"/>
      <c r="DB135" s="200"/>
      <c r="DC135" s="200"/>
      <c r="DD135" s="200"/>
      <c r="DE135" s="200"/>
      <c r="DF135" s="200"/>
      <c r="DG135" s="200"/>
      <c r="DH135" s="200"/>
      <c r="DI135" s="200"/>
      <c r="DJ135" s="200"/>
      <c r="DK135" s="200"/>
      <c r="DL135" s="200"/>
      <c r="DM135" s="200"/>
      <c r="DN135" s="200"/>
      <c r="DO135" s="200"/>
      <c r="DP135" s="200"/>
      <c r="DQ135" s="200"/>
      <c r="DR135" s="200"/>
      <c r="DS135" s="200"/>
      <c r="DT135" s="200"/>
      <c r="DU135" s="200"/>
      <c r="DV135" s="200"/>
      <c r="DW135" s="200"/>
      <c r="DX135" s="200"/>
      <c r="DY135" s="200"/>
      <c r="DZ135" s="200"/>
      <c r="EA135" s="200"/>
      <c r="EB135" s="200"/>
      <c r="EC135" s="200"/>
      <c r="ED135" s="200"/>
      <c r="EE135" s="200"/>
      <c r="EF135" s="200"/>
      <c r="EG135" s="200"/>
      <c r="EH135" s="200"/>
      <c r="EI135" s="200"/>
      <c r="EJ135" s="200"/>
      <c r="EK135" s="200"/>
      <c r="EL135" s="200"/>
      <c r="EM135" s="200"/>
      <c r="EN135" s="200"/>
      <c r="EO135" s="200"/>
      <c r="EP135" s="200"/>
      <c r="EQ135" s="200"/>
      <c r="ER135" s="200"/>
      <c r="ES135" s="200"/>
      <c r="ET135" s="200"/>
      <c r="EU135" s="200"/>
      <c r="EV135" s="200"/>
      <c r="EW135" s="200"/>
      <c r="EX135" s="200"/>
      <c r="EY135" s="200"/>
      <c r="EZ135" s="200"/>
      <c r="FA135" s="200"/>
      <c r="FB135" s="200"/>
      <c r="FC135" s="200"/>
      <c r="FD135" s="200"/>
      <c r="FE135" s="200"/>
      <c r="FF135" s="200"/>
      <c r="FG135" s="200"/>
      <c r="FH135" s="200"/>
      <c r="FI135" s="200"/>
      <c r="FJ135" s="200"/>
      <c r="FK135" s="200"/>
      <c r="FL135" s="200"/>
      <c r="FM135" s="200"/>
      <c r="FN135" s="200"/>
      <c r="FO135" s="200"/>
      <c r="FP135" s="200"/>
      <c r="FQ135" s="200"/>
      <c r="FR135" s="200"/>
      <c r="FS135" s="200"/>
      <c r="FT135" s="200"/>
      <c r="FU135" s="200"/>
      <c r="FV135" s="200"/>
      <c r="FW135" s="200"/>
      <c r="FX135" s="200"/>
      <c r="FY135" s="200"/>
      <c r="FZ135" s="200"/>
      <c r="GA135" s="200"/>
      <c r="GB135" s="200"/>
      <c r="GC135" s="200"/>
      <c r="GD135" s="200"/>
      <c r="GE135" s="200"/>
      <c r="GF135" s="200"/>
      <c r="GG135" s="200"/>
      <c r="GH135" s="200"/>
      <c r="GI135" s="200"/>
      <c r="GJ135" s="200"/>
      <c r="GK135" s="200"/>
      <c r="GL135" s="200"/>
      <c r="GM135" s="200"/>
      <c r="GN135" s="200"/>
      <c r="GO135" s="200"/>
      <c r="GP135" s="200"/>
      <c r="GQ135" s="200"/>
      <c r="GR135" s="200"/>
      <c r="GS135" s="200"/>
      <c r="GT135" s="200"/>
      <c r="GU135" s="200"/>
      <c r="GV135" s="200"/>
      <c r="GW135" s="200"/>
      <c r="GX135" s="200"/>
      <c r="GY135" s="200"/>
      <c r="GZ135" s="200"/>
      <c r="HA135" s="200"/>
      <c r="HB135" s="200"/>
      <c r="HC135" s="200"/>
      <c r="HD135" s="200"/>
      <c r="HE135" s="200"/>
      <c r="HF135" s="200"/>
      <c r="HG135" s="200"/>
      <c r="HH135" s="200"/>
      <c r="HI135" s="200"/>
      <c r="HJ135" s="200"/>
      <c r="HK135" s="200"/>
      <c r="HL135" s="200"/>
      <c r="HM135" s="200"/>
      <c r="HN135" s="200"/>
      <c r="HO135" s="200"/>
      <c r="HP135" s="200"/>
      <c r="HQ135" s="200"/>
      <c r="HR135" s="200"/>
      <c r="HS135" s="200"/>
      <c r="HT135" s="200"/>
      <c r="HU135" s="200"/>
      <c r="HV135" s="200"/>
      <c r="HW135" s="200"/>
      <c r="HX135" s="200"/>
      <c r="HY135" s="200"/>
      <c r="HZ135" s="200"/>
      <c r="IA135" s="200"/>
      <c r="IB135" s="200"/>
      <c r="IC135" s="200"/>
      <c r="ID135" s="200"/>
      <c r="IE135" s="200"/>
      <c r="IF135" s="200"/>
      <c r="IG135" s="200"/>
      <c r="IH135" s="200"/>
      <c r="II135" s="200"/>
      <c r="IJ135" s="200"/>
      <c r="IK135" s="200"/>
      <c r="IL135" s="200"/>
      <c r="IM135" s="200"/>
      <c r="IN135" s="200"/>
      <c r="IO135" s="200"/>
      <c r="IP135" s="200"/>
      <c r="IQ135" s="200"/>
      <c r="IR135" s="200"/>
      <c r="IS135" s="200"/>
      <c r="IT135" s="200"/>
      <c r="IU135" s="200"/>
      <c r="IV135" s="200"/>
    </row>
    <row r="136" spans="1:256" ht="12.75" customHeight="1">
      <c r="A136" s="126"/>
      <c r="B136" s="127"/>
      <c r="C136" s="127"/>
      <c r="D136" s="127"/>
      <c r="E136" s="74" t="s">
        <v>202</v>
      </c>
      <c r="F136" s="135">
        <v>0</v>
      </c>
      <c r="G136" s="135">
        <v>0</v>
      </c>
      <c r="H136" s="135">
        <v>0</v>
      </c>
      <c r="I136" s="135">
        <v>0</v>
      </c>
      <c r="J136" s="135">
        <v>0</v>
      </c>
      <c r="K136" s="135">
        <v>0</v>
      </c>
      <c r="L136" s="42">
        <f t="shared" si="13"/>
        <v>0</v>
      </c>
      <c r="M136" s="75">
        <v>0</v>
      </c>
      <c r="N136" s="75">
        <v>0</v>
      </c>
      <c r="O136" s="42">
        <f t="shared" si="9"/>
        <v>0</v>
      </c>
      <c r="P136" s="42">
        <f t="shared" si="10"/>
        <v>0</v>
      </c>
      <c r="Q136" s="42">
        <f t="shared" si="10"/>
        <v>0</v>
      </c>
      <c r="R136" s="42">
        <f t="shared" si="17"/>
        <v>0</v>
      </c>
      <c r="S136" s="75">
        <v>0</v>
      </c>
      <c r="T136" s="128">
        <f t="shared" si="11"/>
        <v>0</v>
      </c>
      <c r="U136" s="42">
        <f t="shared" si="12"/>
        <v>0</v>
      </c>
      <c r="V136" s="42">
        <f t="shared" si="14"/>
        <v>0</v>
      </c>
      <c r="W136" s="79">
        <f t="shared" si="15"/>
        <v>0</v>
      </c>
      <c r="X136" s="136"/>
      <c r="Y136" s="124"/>
      <c r="Z136" s="124"/>
      <c r="AA136" s="124"/>
      <c r="AB136" s="124"/>
      <c r="AC136" s="124"/>
      <c r="AD136" s="124"/>
      <c r="AE136" s="124"/>
      <c r="AF136" s="124"/>
      <c r="AG136" s="124"/>
      <c r="AH136" s="124"/>
      <c r="AI136" s="124"/>
      <c r="AJ136" s="124"/>
      <c r="AK136" s="124"/>
      <c r="AL136" s="124"/>
      <c r="AM136" s="124"/>
      <c r="AN136" s="124"/>
      <c r="AO136" s="124"/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  <c r="BH136" s="124"/>
      <c r="BI136" s="124"/>
      <c r="BJ136" s="124"/>
      <c r="BK136" s="124"/>
      <c r="BL136" s="124"/>
      <c r="BM136" s="124"/>
      <c r="BN136" s="124"/>
      <c r="BO136" s="124"/>
      <c r="BP136" s="124"/>
      <c r="BQ136" s="124"/>
      <c r="BR136" s="124"/>
      <c r="BS136" s="124"/>
      <c r="BT136" s="124"/>
      <c r="BU136" s="124"/>
      <c r="BV136" s="124"/>
      <c r="BW136" s="124"/>
      <c r="BX136" s="124"/>
      <c r="BY136" s="124"/>
      <c r="BZ136" s="124"/>
      <c r="CA136" s="124"/>
      <c r="CB136" s="124"/>
      <c r="CC136" s="124"/>
      <c r="CD136" s="124"/>
      <c r="CE136" s="124"/>
      <c r="CF136" s="124"/>
      <c r="CG136" s="124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124"/>
      <c r="DG136" s="124"/>
      <c r="DH136" s="124"/>
      <c r="DI136" s="124"/>
      <c r="DJ136" s="124"/>
      <c r="DK136" s="124"/>
      <c r="DL136" s="124"/>
      <c r="DM136" s="124"/>
      <c r="DN136" s="124"/>
      <c r="DO136" s="124"/>
      <c r="DP136" s="124"/>
      <c r="DQ136" s="124"/>
      <c r="DR136" s="124"/>
      <c r="DS136" s="124"/>
      <c r="DT136" s="124"/>
      <c r="DU136" s="124"/>
      <c r="DV136" s="124"/>
      <c r="DW136" s="124"/>
      <c r="DX136" s="124"/>
      <c r="DY136" s="124"/>
      <c r="DZ136" s="124"/>
      <c r="EA136" s="124"/>
      <c r="EB136" s="124"/>
      <c r="EC136" s="124"/>
      <c r="ED136" s="124"/>
      <c r="EE136" s="124"/>
      <c r="EF136" s="124"/>
      <c r="EG136" s="124"/>
      <c r="EH136" s="124"/>
      <c r="EI136" s="124"/>
      <c r="EJ136" s="124"/>
      <c r="EK136" s="124"/>
      <c r="EL136" s="124"/>
      <c r="EM136" s="124"/>
      <c r="EN136" s="124"/>
      <c r="EO136" s="124"/>
      <c r="EP136" s="124"/>
      <c r="EQ136" s="124"/>
      <c r="ER136" s="124"/>
      <c r="ES136" s="124"/>
      <c r="ET136" s="124"/>
      <c r="EU136" s="124"/>
      <c r="EV136" s="124"/>
      <c r="EW136" s="124"/>
      <c r="EX136" s="124"/>
      <c r="EY136" s="124"/>
      <c r="EZ136" s="124"/>
      <c r="FA136" s="124"/>
      <c r="FB136" s="124"/>
      <c r="FC136" s="124"/>
      <c r="FD136" s="124"/>
      <c r="FE136" s="124"/>
      <c r="FF136" s="124"/>
      <c r="FG136" s="124"/>
      <c r="FH136" s="124"/>
      <c r="FI136" s="124"/>
      <c r="FJ136" s="124"/>
      <c r="FK136" s="124"/>
      <c r="FL136" s="124"/>
      <c r="FM136" s="124"/>
      <c r="FN136" s="124"/>
      <c r="FO136" s="124"/>
      <c r="FP136" s="124"/>
      <c r="FQ136" s="124"/>
      <c r="FR136" s="124"/>
      <c r="FS136" s="124"/>
      <c r="FT136" s="124"/>
      <c r="FU136" s="124"/>
      <c r="FV136" s="124"/>
      <c r="FW136" s="124"/>
      <c r="FX136" s="124"/>
      <c r="FY136" s="124"/>
      <c r="FZ136" s="124"/>
      <c r="GA136" s="124"/>
      <c r="GB136" s="124"/>
      <c r="GC136" s="124"/>
      <c r="GD136" s="124"/>
      <c r="GE136" s="124"/>
      <c r="GF136" s="124"/>
      <c r="GG136" s="124"/>
      <c r="GH136" s="124"/>
      <c r="GI136" s="124"/>
      <c r="GJ136" s="124"/>
      <c r="GK136" s="124"/>
      <c r="GL136" s="124"/>
      <c r="GM136" s="124"/>
      <c r="GN136" s="124"/>
      <c r="GO136" s="124"/>
      <c r="GP136" s="124"/>
      <c r="GQ136" s="124"/>
      <c r="GR136" s="124"/>
      <c r="GS136" s="124"/>
      <c r="GT136" s="124"/>
      <c r="GU136" s="124"/>
      <c r="GV136" s="124"/>
      <c r="GW136" s="124"/>
      <c r="GX136" s="124"/>
      <c r="GY136" s="124"/>
      <c r="GZ136" s="124"/>
      <c r="HA136" s="124"/>
      <c r="HB136" s="124"/>
      <c r="HC136" s="124"/>
      <c r="HD136" s="124"/>
      <c r="HE136" s="124"/>
      <c r="HF136" s="124"/>
      <c r="HG136" s="124"/>
      <c r="HH136" s="124"/>
      <c r="HI136" s="124"/>
      <c r="HJ136" s="124"/>
      <c r="HK136" s="124"/>
      <c r="HL136" s="124"/>
      <c r="HM136" s="124"/>
      <c r="HN136" s="124"/>
      <c r="HO136" s="124"/>
      <c r="HP136" s="124"/>
      <c r="HQ136" s="124"/>
      <c r="HR136" s="124"/>
      <c r="HS136" s="124"/>
      <c r="HT136" s="124"/>
      <c r="HU136" s="124"/>
      <c r="HV136" s="124"/>
      <c r="HW136" s="124"/>
      <c r="HX136" s="124"/>
      <c r="HY136" s="124"/>
      <c r="HZ136" s="124"/>
      <c r="IA136" s="124"/>
      <c r="IB136" s="124"/>
      <c r="IC136" s="124"/>
      <c r="ID136" s="124"/>
      <c r="IE136" s="124"/>
      <c r="IF136" s="124"/>
      <c r="IG136" s="124"/>
      <c r="IH136" s="124"/>
      <c r="II136" s="124"/>
      <c r="IJ136" s="124"/>
      <c r="IK136" s="124"/>
      <c r="IL136" s="124"/>
      <c r="IM136" s="124"/>
      <c r="IN136" s="124"/>
      <c r="IO136" s="124"/>
      <c r="IP136" s="124"/>
      <c r="IQ136" s="124"/>
      <c r="IR136" s="124"/>
      <c r="IS136" s="124"/>
      <c r="IT136" s="124"/>
      <c r="IU136" s="124"/>
      <c r="IV136" s="124"/>
    </row>
    <row r="137" spans="1:256" ht="12.75" customHeight="1">
      <c r="A137" s="126" t="s">
        <v>359</v>
      </c>
      <c r="B137" s="127" t="s">
        <v>352</v>
      </c>
      <c r="C137" s="127" t="s">
        <v>240</v>
      </c>
      <c r="D137" s="127" t="s">
        <v>200</v>
      </c>
      <c r="E137" s="74" t="s">
        <v>358</v>
      </c>
      <c r="F137" s="135">
        <v>0</v>
      </c>
      <c r="G137" s="135">
        <v>0</v>
      </c>
      <c r="H137" s="135">
        <v>0</v>
      </c>
      <c r="I137" s="135">
        <v>0</v>
      </c>
      <c r="J137" s="135">
        <v>0</v>
      </c>
      <c r="K137" s="135">
        <v>0</v>
      </c>
      <c r="L137" s="42">
        <f t="shared" si="13"/>
        <v>0</v>
      </c>
      <c r="M137" s="75">
        <v>0</v>
      </c>
      <c r="N137" s="75">
        <v>0</v>
      </c>
      <c r="O137" s="42">
        <f t="shared" si="9"/>
        <v>0</v>
      </c>
      <c r="P137" s="42">
        <f t="shared" si="10"/>
        <v>0</v>
      </c>
      <c r="Q137" s="42">
        <f t="shared" si="10"/>
        <v>0</v>
      </c>
      <c r="R137" s="42">
        <f t="shared" si="17"/>
        <v>0</v>
      </c>
      <c r="S137" s="75">
        <v>0</v>
      </c>
      <c r="T137" s="128">
        <f t="shared" si="11"/>
        <v>0</v>
      </c>
      <c r="U137" s="42">
        <f t="shared" si="12"/>
        <v>0</v>
      </c>
      <c r="V137" s="42">
        <f t="shared" si="14"/>
        <v>0</v>
      </c>
      <c r="W137" s="79">
        <f t="shared" si="15"/>
        <v>0</v>
      </c>
      <c r="X137" s="136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  <c r="DT137" s="124"/>
      <c r="DU137" s="124"/>
      <c r="DV137" s="124"/>
      <c r="DW137" s="124"/>
      <c r="DX137" s="124"/>
      <c r="DY137" s="124"/>
      <c r="DZ137" s="124"/>
      <c r="EA137" s="124"/>
      <c r="EB137" s="124"/>
      <c r="EC137" s="124"/>
      <c r="ED137" s="124"/>
      <c r="EE137" s="124"/>
      <c r="EF137" s="124"/>
      <c r="EG137" s="124"/>
      <c r="EH137" s="124"/>
      <c r="EI137" s="124"/>
      <c r="EJ137" s="124"/>
      <c r="EK137" s="124"/>
      <c r="EL137" s="124"/>
      <c r="EM137" s="124"/>
      <c r="EN137" s="124"/>
      <c r="EO137" s="124"/>
      <c r="EP137" s="124"/>
      <c r="EQ137" s="124"/>
      <c r="ER137" s="124"/>
      <c r="ES137" s="124"/>
      <c r="ET137" s="124"/>
      <c r="EU137" s="124"/>
      <c r="EV137" s="124"/>
      <c r="EW137" s="124"/>
      <c r="EX137" s="124"/>
      <c r="EY137" s="124"/>
      <c r="EZ137" s="124"/>
      <c r="FA137" s="124"/>
      <c r="FB137" s="124"/>
      <c r="FC137" s="124"/>
      <c r="FD137" s="124"/>
      <c r="FE137" s="124"/>
      <c r="FF137" s="124"/>
      <c r="FG137" s="124"/>
      <c r="FH137" s="124"/>
      <c r="FI137" s="124"/>
      <c r="FJ137" s="124"/>
      <c r="FK137" s="124"/>
      <c r="FL137" s="124"/>
      <c r="FM137" s="124"/>
      <c r="FN137" s="124"/>
      <c r="FO137" s="124"/>
      <c r="FP137" s="124"/>
      <c r="FQ137" s="124"/>
      <c r="FR137" s="124"/>
      <c r="FS137" s="124"/>
      <c r="FT137" s="124"/>
      <c r="FU137" s="124"/>
      <c r="FV137" s="124"/>
      <c r="FW137" s="124"/>
      <c r="FX137" s="124"/>
      <c r="FY137" s="124"/>
      <c r="FZ137" s="124"/>
      <c r="GA137" s="124"/>
      <c r="GB137" s="124"/>
      <c r="GC137" s="124"/>
      <c r="GD137" s="124"/>
      <c r="GE137" s="124"/>
      <c r="GF137" s="124"/>
      <c r="GG137" s="124"/>
      <c r="GH137" s="124"/>
      <c r="GI137" s="124"/>
      <c r="GJ137" s="124"/>
      <c r="GK137" s="124"/>
      <c r="GL137" s="124"/>
      <c r="GM137" s="124"/>
      <c r="GN137" s="124"/>
      <c r="GO137" s="124"/>
      <c r="GP137" s="124"/>
      <c r="GQ137" s="124"/>
      <c r="GR137" s="124"/>
      <c r="GS137" s="124"/>
      <c r="GT137" s="124"/>
      <c r="GU137" s="124"/>
      <c r="GV137" s="124"/>
      <c r="GW137" s="124"/>
      <c r="GX137" s="124"/>
      <c r="GY137" s="124"/>
      <c r="GZ137" s="124"/>
      <c r="HA137" s="124"/>
      <c r="HB137" s="124"/>
      <c r="HC137" s="124"/>
      <c r="HD137" s="124"/>
      <c r="HE137" s="124"/>
      <c r="HF137" s="124"/>
      <c r="HG137" s="124"/>
      <c r="HH137" s="124"/>
      <c r="HI137" s="124"/>
      <c r="HJ137" s="124"/>
      <c r="HK137" s="124"/>
      <c r="HL137" s="124"/>
      <c r="HM137" s="124"/>
      <c r="HN137" s="124"/>
      <c r="HO137" s="124"/>
      <c r="HP137" s="124"/>
      <c r="HQ137" s="124"/>
      <c r="HR137" s="124"/>
      <c r="HS137" s="124"/>
      <c r="HT137" s="124"/>
      <c r="HU137" s="124"/>
      <c r="HV137" s="124"/>
      <c r="HW137" s="124"/>
      <c r="HX137" s="124"/>
      <c r="HY137" s="124"/>
      <c r="HZ137" s="124"/>
      <c r="IA137" s="124"/>
      <c r="IB137" s="124"/>
      <c r="IC137" s="124"/>
      <c r="ID137" s="124"/>
      <c r="IE137" s="124"/>
      <c r="IF137" s="124"/>
      <c r="IG137" s="124"/>
      <c r="IH137" s="124"/>
      <c r="II137" s="124"/>
      <c r="IJ137" s="124"/>
      <c r="IK137" s="124"/>
      <c r="IL137" s="124"/>
      <c r="IM137" s="124"/>
      <c r="IN137" s="124"/>
      <c r="IO137" s="124"/>
      <c r="IP137" s="124"/>
      <c r="IQ137" s="124"/>
      <c r="IR137" s="124"/>
      <c r="IS137" s="124"/>
      <c r="IT137" s="124"/>
      <c r="IU137" s="124"/>
      <c r="IV137" s="124"/>
    </row>
    <row r="138" spans="1:256" s="130" customFormat="1" ht="28.5" customHeight="1">
      <c r="A138" s="62" t="s">
        <v>360</v>
      </c>
      <c r="B138" s="38" t="s">
        <v>352</v>
      </c>
      <c r="C138" s="38" t="s">
        <v>253</v>
      </c>
      <c r="D138" s="38" t="s">
        <v>197</v>
      </c>
      <c r="E138" s="183" t="s">
        <v>361</v>
      </c>
      <c r="F138" s="139">
        <v>0</v>
      </c>
      <c r="G138" s="139">
        <v>0</v>
      </c>
      <c r="H138" s="139">
        <v>0</v>
      </c>
      <c r="I138" s="139">
        <f>I140</f>
        <v>134000</v>
      </c>
      <c r="J138" s="139">
        <f>J140</f>
        <v>134000</v>
      </c>
      <c r="K138" s="139">
        <f>K140</f>
        <v>0</v>
      </c>
      <c r="L138" s="42">
        <f t="shared" si="13"/>
        <v>154120</v>
      </c>
      <c r="M138" s="42">
        <f>M140</f>
        <v>154120</v>
      </c>
      <c r="N138" s="42">
        <f>N140</f>
        <v>0</v>
      </c>
      <c r="O138" s="42">
        <f t="shared" si="9"/>
        <v>20120</v>
      </c>
      <c r="P138" s="42">
        <f aca="true" t="shared" si="18" ref="P138:Q148">M138-J138</f>
        <v>20120</v>
      </c>
      <c r="Q138" s="42">
        <f t="shared" si="18"/>
        <v>0</v>
      </c>
      <c r="R138" s="42">
        <f t="shared" si="17"/>
        <v>174155.6</v>
      </c>
      <c r="S138" s="42">
        <f>S140</f>
        <v>174155.6</v>
      </c>
      <c r="T138" s="128">
        <f t="shared" si="11"/>
        <v>0</v>
      </c>
      <c r="U138" s="42">
        <f t="shared" si="12"/>
        <v>200278.94</v>
      </c>
      <c r="V138" s="42">
        <f t="shared" si="14"/>
        <v>200278.94</v>
      </c>
      <c r="W138" s="79">
        <f t="shared" si="15"/>
        <v>0</v>
      </c>
      <c r="X138" s="136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  <c r="CG138" s="200"/>
      <c r="CH138" s="200"/>
      <c r="CI138" s="200"/>
      <c r="CJ138" s="200"/>
      <c r="CK138" s="200"/>
      <c r="CL138" s="200"/>
      <c r="CM138" s="200"/>
      <c r="CN138" s="200"/>
      <c r="CO138" s="200"/>
      <c r="CP138" s="200"/>
      <c r="CQ138" s="200"/>
      <c r="CR138" s="200"/>
      <c r="CS138" s="200"/>
      <c r="CT138" s="200"/>
      <c r="CU138" s="200"/>
      <c r="CV138" s="200"/>
      <c r="CW138" s="200"/>
      <c r="CX138" s="200"/>
      <c r="CY138" s="200"/>
      <c r="CZ138" s="200"/>
      <c r="DA138" s="200"/>
      <c r="DB138" s="200"/>
      <c r="DC138" s="200"/>
      <c r="DD138" s="200"/>
      <c r="DE138" s="200"/>
      <c r="DF138" s="200"/>
      <c r="DG138" s="200"/>
      <c r="DH138" s="200"/>
      <c r="DI138" s="200"/>
      <c r="DJ138" s="200"/>
      <c r="DK138" s="200"/>
      <c r="DL138" s="200"/>
      <c r="DM138" s="200"/>
      <c r="DN138" s="200"/>
      <c r="DO138" s="200"/>
      <c r="DP138" s="200"/>
      <c r="DQ138" s="200"/>
      <c r="DR138" s="200"/>
      <c r="DS138" s="200"/>
      <c r="DT138" s="200"/>
      <c r="DU138" s="200"/>
      <c r="DV138" s="200"/>
      <c r="DW138" s="200"/>
      <c r="DX138" s="200"/>
      <c r="DY138" s="200"/>
      <c r="DZ138" s="200"/>
      <c r="EA138" s="200"/>
      <c r="EB138" s="200"/>
      <c r="EC138" s="200"/>
      <c r="ED138" s="200"/>
      <c r="EE138" s="200"/>
      <c r="EF138" s="200"/>
      <c r="EG138" s="200"/>
      <c r="EH138" s="200"/>
      <c r="EI138" s="200"/>
      <c r="EJ138" s="200"/>
      <c r="EK138" s="200"/>
      <c r="EL138" s="200"/>
      <c r="EM138" s="200"/>
      <c r="EN138" s="200"/>
      <c r="EO138" s="200"/>
      <c r="EP138" s="200"/>
      <c r="EQ138" s="200"/>
      <c r="ER138" s="200"/>
      <c r="ES138" s="200"/>
      <c r="ET138" s="200"/>
      <c r="EU138" s="200"/>
      <c r="EV138" s="200"/>
      <c r="EW138" s="200"/>
      <c r="EX138" s="200"/>
      <c r="EY138" s="200"/>
      <c r="EZ138" s="200"/>
      <c r="FA138" s="200"/>
      <c r="FB138" s="200"/>
      <c r="FC138" s="200"/>
      <c r="FD138" s="200"/>
      <c r="FE138" s="200"/>
      <c r="FF138" s="200"/>
      <c r="FG138" s="200"/>
      <c r="FH138" s="200"/>
      <c r="FI138" s="200"/>
      <c r="FJ138" s="200"/>
      <c r="FK138" s="200"/>
      <c r="FL138" s="200"/>
      <c r="FM138" s="200"/>
      <c r="FN138" s="200"/>
      <c r="FO138" s="200"/>
      <c r="FP138" s="200"/>
      <c r="FQ138" s="200"/>
      <c r="FR138" s="200"/>
      <c r="FS138" s="200"/>
      <c r="FT138" s="200"/>
      <c r="FU138" s="200"/>
      <c r="FV138" s="200"/>
      <c r="FW138" s="200"/>
      <c r="FX138" s="200"/>
      <c r="FY138" s="200"/>
      <c r="FZ138" s="200"/>
      <c r="GA138" s="200"/>
      <c r="GB138" s="200"/>
      <c r="GC138" s="200"/>
      <c r="GD138" s="200"/>
      <c r="GE138" s="200"/>
      <c r="GF138" s="200"/>
      <c r="GG138" s="200"/>
      <c r="GH138" s="200"/>
      <c r="GI138" s="200"/>
      <c r="GJ138" s="200"/>
      <c r="GK138" s="200"/>
      <c r="GL138" s="200"/>
      <c r="GM138" s="200"/>
      <c r="GN138" s="200"/>
      <c r="GO138" s="200"/>
      <c r="GP138" s="200"/>
      <c r="GQ138" s="200"/>
      <c r="GR138" s="200"/>
      <c r="GS138" s="200"/>
      <c r="GT138" s="200"/>
      <c r="GU138" s="200"/>
      <c r="GV138" s="200"/>
      <c r="GW138" s="200"/>
      <c r="GX138" s="200"/>
      <c r="GY138" s="200"/>
      <c r="GZ138" s="200"/>
      <c r="HA138" s="200"/>
      <c r="HB138" s="200"/>
      <c r="HC138" s="200"/>
      <c r="HD138" s="200"/>
      <c r="HE138" s="200"/>
      <c r="HF138" s="200"/>
      <c r="HG138" s="200"/>
      <c r="HH138" s="200"/>
      <c r="HI138" s="200"/>
      <c r="HJ138" s="200"/>
      <c r="HK138" s="200"/>
      <c r="HL138" s="200"/>
      <c r="HM138" s="200"/>
      <c r="HN138" s="200"/>
      <c r="HO138" s="200"/>
      <c r="HP138" s="200"/>
      <c r="HQ138" s="200"/>
      <c r="HR138" s="200"/>
      <c r="HS138" s="200"/>
      <c r="HT138" s="200"/>
      <c r="HU138" s="200"/>
      <c r="HV138" s="200"/>
      <c r="HW138" s="200"/>
      <c r="HX138" s="200"/>
      <c r="HY138" s="200"/>
      <c r="HZ138" s="200"/>
      <c r="IA138" s="200"/>
      <c r="IB138" s="200"/>
      <c r="IC138" s="200"/>
      <c r="ID138" s="200"/>
      <c r="IE138" s="200"/>
      <c r="IF138" s="200"/>
      <c r="IG138" s="200"/>
      <c r="IH138" s="200"/>
      <c r="II138" s="200"/>
      <c r="IJ138" s="200"/>
      <c r="IK138" s="200"/>
      <c r="IL138" s="200"/>
      <c r="IM138" s="200"/>
      <c r="IN138" s="200"/>
      <c r="IO138" s="200"/>
      <c r="IP138" s="200"/>
      <c r="IQ138" s="200"/>
      <c r="IR138" s="200"/>
      <c r="IS138" s="200"/>
      <c r="IT138" s="200"/>
      <c r="IU138" s="200"/>
      <c r="IV138" s="200"/>
    </row>
    <row r="139" spans="1:256" ht="12.75" customHeight="1">
      <c r="A139" s="126"/>
      <c r="B139" s="127"/>
      <c r="C139" s="127"/>
      <c r="D139" s="127"/>
      <c r="E139" s="74" t="s">
        <v>202</v>
      </c>
      <c r="F139" s="135"/>
      <c r="G139" s="135"/>
      <c r="H139" s="135"/>
      <c r="I139" s="135"/>
      <c r="J139" s="135"/>
      <c r="K139" s="135"/>
      <c r="L139" s="42">
        <f t="shared" si="13"/>
        <v>0</v>
      </c>
      <c r="M139" s="75">
        <v>0</v>
      </c>
      <c r="N139" s="75">
        <v>0</v>
      </c>
      <c r="O139" s="42">
        <f aca="true" t="shared" si="19" ref="O139:O148">Q139+P139</f>
        <v>0</v>
      </c>
      <c r="P139" s="42">
        <f t="shared" si="18"/>
        <v>0</v>
      </c>
      <c r="Q139" s="42">
        <f t="shared" si="18"/>
        <v>0</v>
      </c>
      <c r="R139" s="42">
        <f t="shared" si="17"/>
        <v>0</v>
      </c>
      <c r="S139" s="75">
        <v>0</v>
      </c>
      <c r="T139" s="128">
        <f aca="true" t="shared" si="20" ref="T139:T148">N139*20/100+N139</f>
        <v>0</v>
      </c>
      <c r="U139" s="42">
        <f aca="true" t="shared" si="21" ref="U139:U148">V139+W139</f>
        <v>0</v>
      </c>
      <c r="V139" s="42">
        <f t="shared" si="14"/>
        <v>0</v>
      </c>
      <c r="W139" s="79">
        <f t="shared" si="15"/>
        <v>0</v>
      </c>
      <c r="X139" s="136"/>
      <c r="Y139" s="124"/>
      <c r="Z139" s="124"/>
      <c r="AA139" s="124"/>
      <c r="AB139" s="124"/>
      <c r="AC139" s="124"/>
      <c r="AD139" s="124"/>
      <c r="AE139" s="124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124"/>
      <c r="AP139" s="124"/>
      <c r="AQ139" s="124"/>
      <c r="AR139" s="124"/>
      <c r="AS139" s="124"/>
      <c r="AT139" s="124"/>
      <c r="AU139" s="124"/>
      <c r="AV139" s="124"/>
      <c r="AW139" s="124"/>
      <c r="AX139" s="124"/>
      <c r="AY139" s="124"/>
      <c r="AZ139" s="124"/>
      <c r="BA139" s="124"/>
      <c r="BB139" s="124"/>
      <c r="BC139" s="124"/>
      <c r="BD139" s="124"/>
      <c r="BE139" s="124"/>
      <c r="BF139" s="124"/>
      <c r="BG139" s="124"/>
      <c r="BH139" s="124"/>
      <c r="BI139" s="124"/>
      <c r="BJ139" s="124"/>
      <c r="BK139" s="124"/>
      <c r="BL139" s="124"/>
      <c r="BM139" s="124"/>
      <c r="BN139" s="124"/>
      <c r="BO139" s="124"/>
      <c r="BP139" s="124"/>
      <c r="BQ139" s="124"/>
      <c r="BR139" s="124"/>
      <c r="BS139" s="124"/>
      <c r="BT139" s="124"/>
      <c r="BU139" s="124"/>
      <c r="BV139" s="124"/>
      <c r="BW139" s="124"/>
      <c r="BX139" s="124"/>
      <c r="BY139" s="124"/>
      <c r="BZ139" s="124"/>
      <c r="CA139" s="124"/>
      <c r="CB139" s="124"/>
      <c r="CC139" s="124"/>
      <c r="CD139" s="124"/>
      <c r="CE139" s="124"/>
      <c r="CF139" s="124"/>
      <c r="CG139" s="124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  <c r="CX139" s="124"/>
      <c r="CY139" s="124"/>
      <c r="CZ139" s="124"/>
      <c r="DA139" s="124"/>
      <c r="DB139" s="124"/>
      <c r="DC139" s="124"/>
      <c r="DD139" s="124"/>
      <c r="DE139" s="124"/>
      <c r="DF139" s="124"/>
      <c r="DG139" s="124"/>
      <c r="DH139" s="124"/>
      <c r="DI139" s="124"/>
      <c r="DJ139" s="124"/>
      <c r="DK139" s="124"/>
      <c r="DL139" s="124"/>
      <c r="DM139" s="124"/>
      <c r="DN139" s="124"/>
      <c r="DO139" s="124"/>
      <c r="DP139" s="124"/>
      <c r="DQ139" s="124"/>
      <c r="DR139" s="124"/>
      <c r="DS139" s="124"/>
      <c r="DT139" s="124"/>
      <c r="DU139" s="124"/>
      <c r="DV139" s="124"/>
      <c r="DW139" s="124"/>
      <c r="DX139" s="124"/>
      <c r="DY139" s="124"/>
      <c r="DZ139" s="124"/>
      <c r="EA139" s="124"/>
      <c r="EB139" s="124"/>
      <c r="EC139" s="124"/>
      <c r="ED139" s="124"/>
      <c r="EE139" s="124"/>
      <c r="EF139" s="124"/>
      <c r="EG139" s="124"/>
      <c r="EH139" s="124"/>
      <c r="EI139" s="124"/>
      <c r="EJ139" s="124"/>
      <c r="EK139" s="124"/>
      <c r="EL139" s="124"/>
      <c r="EM139" s="124"/>
      <c r="EN139" s="124"/>
      <c r="EO139" s="124"/>
      <c r="EP139" s="124"/>
      <c r="EQ139" s="124"/>
      <c r="ER139" s="124"/>
      <c r="ES139" s="124"/>
      <c r="ET139" s="124"/>
      <c r="EU139" s="124"/>
      <c r="EV139" s="124"/>
      <c r="EW139" s="124"/>
      <c r="EX139" s="124"/>
      <c r="EY139" s="124"/>
      <c r="EZ139" s="124"/>
      <c r="FA139" s="124"/>
      <c r="FB139" s="124"/>
      <c r="FC139" s="124"/>
      <c r="FD139" s="124"/>
      <c r="FE139" s="124"/>
      <c r="FF139" s="124"/>
      <c r="FG139" s="124"/>
      <c r="FH139" s="124"/>
      <c r="FI139" s="124"/>
      <c r="FJ139" s="124"/>
      <c r="FK139" s="124"/>
      <c r="FL139" s="124"/>
      <c r="FM139" s="124"/>
      <c r="FN139" s="124"/>
      <c r="FO139" s="124"/>
      <c r="FP139" s="124"/>
      <c r="FQ139" s="124"/>
      <c r="FR139" s="124"/>
      <c r="FS139" s="124"/>
      <c r="FT139" s="124"/>
      <c r="FU139" s="124"/>
      <c r="FV139" s="124"/>
      <c r="FW139" s="124"/>
      <c r="FX139" s="124"/>
      <c r="FY139" s="124"/>
      <c r="FZ139" s="124"/>
      <c r="GA139" s="124"/>
      <c r="GB139" s="124"/>
      <c r="GC139" s="124"/>
      <c r="GD139" s="124"/>
      <c r="GE139" s="124"/>
      <c r="GF139" s="124"/>
      <c r="GG139" s="124"/>
      <c r="GH139" s="124"/>
      <c r="GI139" s="124"/>
      <c r="GJ139" s="124"/>
      <c r="GK139" s="124"/>
      <c r="GL139" s="124"/>
      <c r="GM139" s="124"/>
      <c r="GN139" s="124"/>
      <c r="GO139" s="124"/>
      <c r="GP139" s="124"/>
      <c r="GQ139" s="124"/>
      <c r="GR139" s="124"/>
      <c r="GS139" s="124"/>
      <c r="GT139" s="124"/>
      <c r="GU139" s="124"/>
      <c r="GV139" s="124"/>
      <c r="GW139" s="124"/>
      <c r="GX139" s="124"/>
      <c r="GY139" s="124"/>
      <c r="GZ139" s="124"/>
      <c r="HA139" s="124"/>
      <c r="HB139" s="124"/>
      <c r="HC139" s="124"/>
      <c r="HD139" s="124"/>
      <c r="HE139" s="124"/>
      <c r="HF139" s="124"/>
      <c r="HG139" s="124"/>
      <c r="HH139" s="124"/>
      <c r="HI139" s="124"/>
      <c r="HJ139" s="124"/>
      <c r="HK139" s="124"/>
      <c r="HL139" s="124"/>
      <c r="HM139" s="124"/>
      <c r="HN139" s="124"/>
      <c r="HO139" s="124"/>
      <c r="HP139" s="124"/>
      <c r="HQ139" s="124"/>
      <c r="HR139" s="124"/>
      <c r="HS139" s="124"/>
      <c r="HT139" s="124"/>
      <c r="HU139" s="124"/>
      <c r="HV139" s="124"/>
      <c r="HW139" s="124"/>
      <c r="HX139" s="124"/>
      <c r="HY139" s="124"/>
      <c r="HZ139" s="124"/>
      <c r="IA139" s="124"/>
      <c r="IB139" s="124"/>
      <c r="IC139" s="124"/>
      <c r="ID139" s="124"/>
      <c r="IE139" s="124"/>
      <c r="IF139" s="124"/>
      <c r="IG139" s="124"/>
      <c r="IH139" s="124"/>
      <c r="II139" s="124"/>
      <c r="IJ139" s="124"/>
      <c r="IK139" s="124"/>
      <c r="IL139" s="124"/>
      <c r="IM139" s="124"/>
      <c r="IN139" s="124"/>
      <c r="IO139" s="124"/>
      <c r="IP139" s="124"/>
      <c r="IQ139" s="124"/>
      <c r="IR139" s="124"/>
      <c r="IS139" s="124"/>
      <c r="IT139" s="124"/>
      <c r="IU139" s="124"/>
      <c r="IV139" s="124"/>
    </row>
    <row r="140" spans="1:256" ht="12.75" customHeight="1">
      <c r="A140" s="126" t="s">
        <v>362</v>
      </c>
      <c r="B140" s="127" t="s">
        <v>352</v>
      </c>
      <c r="C140" s="127" t="s">
        <v>253</v>
      </c>
      <c r="D140" s="127" t="s">
        <v>200</v>
      </c>
      <c r="E140" s="74" t="s">
        <v>361</v>
      </c>
      <c r="F140" s="135">
        <v>0</v>
      </c>
      <c r="G140" s="135">
        <v>0</v>
      </c>
      <c r="H140" s="135">
        <v>0</v>
      </c>
      <c r="I140" s="135">
        <f>J140+K140</f>
        <v>134000</v>
      </c>
      <c r="J140" s="135">
        <v>134000</v>
      </c>
      <c r="K140" s="135">
        <v>0</v>
      </c>
      <c r="L140" s="42">
        <f aca="true" t="shared" si="22" ref="L140:L148">N140+M140</f>
        <v>154120</v>
      </c>
      <c r="M140" s="75">
        <v>154120</v>
      </c>
      <c r="N140" s="75">
        <v>0</v>
      </c>
      <c r="O140" s="42">
        <f t="shared" si="19"/>
        <v>20120</v>
      </c>
      <c r="P140" s="42">
        <f t="shared" si="18"/>
        <v>20120</v>
      </c>
      <c r="Q140" s="42">
        <f t="shared" si="18"/>
        <v>0</v>
      </c>
      <c r="R140" s="42">
        <f t="shared" si="17"/>
        <v>174155.6</v>
      </c>
      <c r="S140" s="75">
        <v>174155.6</v>
      </c>
      <c r="T140" s="128">
        <f t="shared" si="20"/>
        <v>0</v>
      </c>
      <c r="U140" s="42">
        <v>200278.9</v>
      </c>
      <c r="V140" s="42">
        <f aca="true" t="shared" si="23" ref="V140:V147">S140*15/100+S140</f>
        <v>200278.94</v>
      </c>
      <c r="W140" s="79">
        <f aca="true" t="shared" si="24" ref="W140:W148">T140*20/100+T140</f>
        <v>0</v>
      </c>
      <c r="X140" s="136"/>
      <c r="Y140" s="124"/>
      <c r="Z140" s="124"/>
      <c r="AA140" s="124"/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4"/>
      <c r="BG140" s="124"/>
      <c r="BH140" s="124"/>
      <c r="BI140" s="124"/>
      <c r="BJ140" s="124"/>
      <c r="BK140" s="124"/>
      <c r="BL140" s="124"/>
      <c r="BM140" s="124"/>
      <c r="BN140" s="124"/>
      <c r="BO140" s="124"/>
      <c r="BP140" s="124"/>
      <c r="BQ140" s="124"/>
      <c r="BR140" s="124"/>
      <c r="BS140" s="124"/>
      <c r="BT140" s="124"/>
      <c r="BU140" s="124"/>
      <c r="BV140" s="124"/>
      <c r="BW140" s="124"/>
      <c r="BX140" s="124"/>
      <c r="BY140" s="124"/>
      <c r="BZ140" s="124"/>
      <c r="CA140" s="124"/>
      <c r="CB140" s="124"/>
      <c r="CC140" s="124"/>
      <c r="CD140" s="124"/>
      <c r="CE140" s="124"/>
      <c r="CF140" s="124"/>
      <c r="CG140" s="124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  <c r="CX140" s="124"/>
      <c r="CY140" s="124"/>
      <c r="CZ140" s="124"/>
      <c r="DA140" s="124"/>
      <c r="DB140" s="124"/>
      <c r="DC140" s="124"/>
      <c r="DD140" s="124"/>
      <c r="DE140" s="124"/>
      <c r="DF140" s="124"/>
      <c r="DG140" s="124"/>
      <c r="DH140" s="124"/>
      <c r="DI140" s="124"/>
      <c r="DJ140" s="124"/>
      <c r="DK140" s="124"/>
      <c r="DL140" s="124"/>
      <c r="DM140" s="124"/>
      <c r="DN140" s="124"/>
      <c r="DO140" s="124"/>
      <c r="DP140" s="124"/>
      <c r="DQ140" s="124"/>
      <c r="DR140" s="124"/>
      <c r="DS140" s="124"/>
      <c r="DT140" s="124"/>
      <c r="DU140" s="124"/>
      <c r="DV140" s="124"/>
      <c r="DW140" s="124"/>
      <c r="DX140" s="124"/>
      <c r="DY140" s="124"/>
      <c r="DZ140" s="124"/>
      <c r="EA140" s="124"/>
      <c r="EB140" s="124"/>
      <c r="EC140" s="124"/>
      <c r="ED140" s="124"/>
      <c r="EE140" s="124"/>
      <c r="EF140" s="124"/>
      <c r="EG140" s="124"/>
      <c r="EH140" s="124"/>
      <c r="EI140" s="124"/>
      <c r="EJ140" s="124"/>
      <c r="EK140" s="124"/>
      <c r="EL140" s="124"/>
      <c r="EM140" s="124"/>
      <c r="EN140" s="124"/>
      <c r="EO140" s="124"/>
      <c r="EP140" s="124"/>
      <c r="EQ140" s="124"/>
      <c r="ER140" s="124"/>
      <c r="ES140" s="124"/>
      <c r="ET140" s="124"/>
      <c r="EU140" s="124"/>
      <c r="EV140" s="124"/>
      <c r="EW140" s="124"/>
      <c r="EX140" s="124"/>
      <c r="EY140" s="124"/>
      <c r="EZ140" s="124"/>
      <c r="FA140" s="124"/>
      <c r="FB140" s="124"/>
      <c r="FC140" s="124"/>
      <c r="FD140" s="124"/>
      <c r="FE140" s="124"/>
      <c r="FF140" s="124"/>
      <c r="FG140" s="124"/>
      <c r="FH140" s="124"/>
      <c r="FI140" s="124"/>
      <c r="FJ140" s="124"/>
      <c r="FK140" s="124"/>
      <c r="FL140" s="124"/>
      <c r="FM140" s="124"/>
      <c r="FN140" s="124"/>
      <c r="FO140" s="124"/>
      <c r="FP140" s="124"/>
      <c r="FQ140" s="124"/>
      <c r="FR140" s="124"/>
      <c r="FS140" s="124"/>
      <c r="FT140" s="124"/>
      <c r="FU140" s="124"/>
      <c r="FV140" s="124"/>
      <c r="FW140" s="124"/>
      <c r="FX140" s="124"/>
      <c r="FY140" s="124"/>
      <c r="FZ140" s="124"/>
      <c r="GA140" s="124"/>
      <c r="GB140" s="124"/>
      <c r="GC140" s="124"/>
      <c r="GD140" s="124"/>
      <c r="GE140" s="124"/>
      <c r="GF140" s="124"/>
      <c r="GG140" s="124"/>
      <c r="GH140" s="124"/>
      <c r="GI140" s="124"/>
      <c r="GJ140" s="124"/>
      <c r="GK140" s="124"/>
      <c r="GL140" s="124"/>
      <c r="GM140" s="124"/>
      <c r="GN140" s="124"/>
      <c r="GO140" s="124"/>
      <c r="GP140" s="124"/>
      <c r="GQ140" s="124"/>
      <c r="GR140" s="124"/>
      <c r="GS140" s="124"/>
      <c r="GT140" s="124"/>
      <c r="GU140" s="124"/>
      <c r="GV140" s="124"/>
      <c r="GW140" s="124"/>
      <c r="GX140" s="124"/>
      <c r="GY140" s="124"/>
      <c r="GZ140" s="124"/>
      <c r="HA140" s="124"/>
      <c r="HB140" s="124"/>
      <c r="HC140" s="124"/>
      <c r="HD140" s="124"/>
      <c r="HE140" s="124"/>
      <c r="HF140" s="124"/>
      <c r="HG140" s="124"/>
      <c r="HH140" s="124"/>
      <c r="HI140" s="124"/>
      <c r="HJ140" s="124"/>
      <c r="HK140" s="124"/>
      <c r="HL140" s="124"/>
      <c r="HM140" s="124"/>
      <c r="HN140" s="124"/>
      <c r="HO140" s="124"/>
      <c r="HP140" s="124"/>
      <c r="HQ140" s="124"/>
      <c r="HR140" s="124"/>
      <c r="HS140" s="124"/>
      <c r="HT140" s="124"/>
      <c r="HU140" s="124"/>
      <c r="HV140" s="124"/>
      <c r="HW140" s="124"/>
      <c r="HX140" s="124"/>
      <c r="HY140" s="124"/>
      <c r="HZ140" s="124"/>
      <c r="IA140" s="124"/>
      <c r="IB140" s="124"/>
      <c r="IC140" s="124"/>
      <c r="ID140" s="124"/>
      <c r="IE140" s="124"/>
      <c r="IF140" s="124"/>
      <c r="IG140" s="124"/>
      <c r="IH140" s="124"/>
      <c r="II140" s="124"/>
      <c r="IJ140" s="124"/>
      <c r="IK140" s="124"/>
      <c r="IL140" s="124"/>
      <c r="IM140" s="124"/>
      <c r="IN140" s="124"/>
      <c r="IO140" s="124"/>
      <c r="IP140" s="124"/>
      <c r="IQ140" s="124"/>
      <c r="IR140" s="124"/>
      <c r="IS140" s="124"/>
      <c r="IT140" s="124"/>
      <c r="IU140" s="124"/>
      <c r="IV140" s="124"/>
    </row>
    <row r="141" spans="1:256" s="130" customFormat="1" ht="28.5" customHeight="1">
      <c r="A141" s="62" t="s">
        <v>363</v>
      </c>
      <c r="B141" s="38" t="s">
        <v>352</v>
      </c>
      <c r="C141" s="38" t="s">
        <v>258</v>
      </c>
      <c r="D141" s="38" t="s">
        <v>197</v>
      </c>
      <c r="E141" s="183" t="s">
        <v>364</v>
      </c>
      <c r="F141" s="139">
        <v>170118.5</v>
      </c>
      <c r="G141" s="139">
        <v>170118.5</v>
      </c>
      <c r="H141" s="139">
        <v>0</v>
      </c>
      <c r="I141" s="201">
        <v>0</v>
      </c>
      <c r="J141" s="201">
        <v>0</v>
      </c>
      <c r="K141" s="139">
        <v>0</v>
      </c>
      <c r="L141" s="42">
        <f t="shared" si="22"/>
        <v>0</v>
      </c>
      <c r="M141" s="42">
        <f>M143</f>
        <v>0</v>
      </c>
      <c r="N141" s="42">
        <f>N143</f>
        <v>0</v>
      </c>
      <c r="O141" s="42">
        <f t="shared" si="19"/>
        <v>0</v>
      </c>
      <c r="P141" s="42">
        <f t="shared" si="18"/>
        <v>0</v>
      </c>
      <c r="Q141" s="42">
        <f t="shared" si="18"/>
        <v>0</v>
      </c>
      <c r="R141" s="42">
        <f t="shared" si="17"/>
        <v>0</v>
      </c>
      <c r="S141" s="42">
        <f>S143</f>
        <v>0</v>
      </c>
      <c r="T141" s="128">
        <f t="shared" si="20"/>
        <v>0</v>
      </c>
      <c r="U141" s="42">
        <f t="shared" si="21"/>
        <v>0</v>
      </c>
      <c r="V141" s="42">
        <f t="shared" si="23"/>
        <v>0</v>
      </c>
      <c r="W141" s="79">
        <f t="shared" si="24"/>
        <v>0</v>
      </c>
      <c r="X141" s="136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  <c r="BK141" s="200"/>
      <c r="BL141" s="200"/>
      <c r="BM141" s="200"/>
      <c r="BN141" s="200"/>
      <c r="BO141" s="200"/>
      <c r="BP141" s="200"/>
      <c r="BQ141" s="200"/>
      <c r="BR141" s="200"/>
      <c r="BS141" s="200"/>
      <c r="BT141" s="200"/>
      <c r="BU141" s="200"/>
      <c r="BV141" s="200"/>
      <c r="BW141" s="200"/>
      <c r="BX141" s="200"/>
      <c r="BY141" s="200"/>
      <c r="BZ141" s="200"/>
      <c r="CA141" s="200"/>
      <c r="CB141" s="200"/>
      <c r="CC141" s="200"/>
      <c r="CD141" s="200"/>
      <c r="CE141" s="200"/>
      <c r="CF141" s="200"/>
      <c r="CG141" s="200"/>
      <c r="CH141" s="200"/>
      <c r="CI141" s="200"/>
      <c r="CJ141" s="200"/>
      <c r="CK141" s="200"/>
      <c r="CL141" s="200"/>
      <c r="CM141" s="200"/>
      <c r="CN141" s="200"/>
      <c r="CO141" s="200"/>
      <c r="CP141" s="200"/>
      <c r="CQ141" s="200"/>
      <c r="CR141" s="200"/>
      <c r="CS141" s="200"/>
      <c r="CT141" s="200"/>
      <c r="CU141" s="200"/>
      <c r="CV141" s="200"/>
      <c r="CW141" s="200"/>
      <c r="CX141" s="200"/>
      <c r="CY141" s="200"/>
      <c r="CZ141" s="200"/>
      <c r="DA141" s="200"/>
      <c r="DB141" s="200"/>
      <c r="DC141" s="200"/>
      <c r="DD141" s="200"/>
      <c r="DE141" s="200"/>
      <c r="DF141" s="200"/>
      <c r="DG141" s="200"/>
      <c r="DH141" s="200"/>
      <c r="DI141" s="200"/>
      <c r="DJ141" s="200"/>
      <c r="DK141" s="200"/>
      <c r="DL141" s="200"/>
      <c r="DM141" s="200"/>
      <c r="DN141" s="200"/>
      <c r="DO141" s="200"/>
      <c r="DP141" s="200"/>
      <c r="DQ141" s="200"/>
      <c r="DR141" s="200"/>
      <c r="DS141" s="200"/>
      <c r="DT141" s="200"/>
      <c r="DU141" s="200"/>
      <c r="DV141" s="200"/>
      <c r="DW141" s="200"/>
      <c r="DX141" s="200"/>
      <c r="DY141" s="200"/>
      <c r="DZ141" s="200"/>
      <c r="EA141" s="200"/>
      <c r="EB141" s="200"/>
      <c r="EC141" s="200"/>
      <c r="ED141" s="200"/>
      <c r="EE141" s="200"/>
      <c r="EF141" s="200"/>
      <c r="EG141" s="200"/>
      <c r="EH141" s="200"/>
      <c r="EI141" s="200"/>
      <c r="EJ141" s="200"/>
      <c r="EK141" s="200"/>
      <c r="EL141" s="200"/>
      <c r="EM141" s="200"/>
      <c r="EN141" s="200"/>
      <c r="EO141" s="200"/>
      <c r="EP141" s="200"/>
      <c r="EQ141" s="200"/>
      <c r="ER141" s="200"/>
      <c r="ES141" s="200"/>
      <c r="ET141" s="200"/>
      <c r="EU141" s="200"/>
      <c r="EV141" s="200"/>
      <c r="EW141" s="200"/>
      <c r="EX141" s="200"/>
      <c r="EY141" s="200"/>
      <c r="EZ141" s="200"/>
      <c r="FA141" s="200"/>
      <c r="FB141" s="200"/>
      <c r="FC141" s="200"/>
      <c r="FD141" s="200"/>
      <c r="FE141" s="200"/>
      <c r="FF141" s="200"/>
      <c r="FG141" s="200"/>
      <c r="FH141" s="200"/>
      <c r="FI141" s="200"/>
      <c r="FJ141" s="200"/>
      <c r="FK141" s="200"/>
      <c r="FL141" s="200"/>
      <c r="FM141" s="200"/>
      <c r="FN141" s="200"/>
      <c r="FO141" s="200"/>
      <c r="FP141" s="200"/>
      <c r="FQ141" s="200"/>
      <c r="FR141" s="200"/>
      <c r="FS141" s="200"/>
      <c r="FT141" s="200"/>
      <c r="FU141" s="200"/>
      <c r="FV141" s="200"/>
      <c r="FW141" s="200"/>
      <c r="FX141" s="200"/>
      <c r="FY141" s="200"/>
      <c r="FZ141" s="200"/>
      <c r="GA141" s="200"/>
      <c r="GB141" s="200"/>
      <c r="GC141" s="200"/>
      <c r="GD141" s="200"/>
      <c r="GE141" s="200"/>
      <c r="GF141" s="200"/>
      <c r="GG141" s="200"/>
      <c r="GH141" s="200"/>
      <c r="GI141" s="200"/>
      <c r="GJ141" s="200"/>
      <c r="GK141" s="200"/>
      <c r="GL141" s="200"/>
      <c r="GM141" s="200"/>
      <c r="GN141" s="200"/>
      <c r="GO141" s="200"/>
      <c r="GP141" s="200"/>
      <c r="GQ141" s="200"/>
      <c r="GR141" s="200"/>
      <c r="GS141" s="200"/>
      <c r="GT141" s="200"/>
      <c r="GU141" s="200"/>
      <c r="GV141" s="200"/>
      <c r="GW141" s="200"/>
      <c r="GX141" s="200"/>
      <c r="GY141" s="200"/>
      <c r="GZ141" s="200"/>
      <c r="HA141" s="200"/>
      <c r="HB141" s="200"/>
      <c r="HC141" s="200"/>
      <c r="HD141" s="200"/>
      <c r="HE141" s="200"/>
      <c r="HF141" s="200"/>
      <c r="HG141" s="200"/>
      <c r="HH141" s="200"/>
      <c r="HI141" s="200"/>
      <c r="HJ141" s="200"/>
      <c r="HK141" s="200"/>
      <c r="HL141" s="200"/>
      <c r="HM141" s="200"/>
      <c r="HN141" s="200"/>
      <c r="HO141" s="200"/>
      <c r="HP141" s="200"/>
      <c r="HQ141" s="200"/>
      <c r="HR141" s="200"/>
      <c r="HS141" s="200"/>
      <c r="HT141" s="200"/>
      <c r="HU141" s="200"/>
      <c r="HV141" s="200"/>
      <c r="HW141" s="200"/>
      <c r="HX141" s="200"/>
      <c r="HY141" s="200"/>
      <c r="HZ141" s="200"/>
      <c r="IA141" s="200"/>
      <c r="IB141" s="200"/>
      <c r="IC141" s="200"/>
      <c r="ID141" s="200"/>
      <c r="IE141" s="200"/>
      <c r="IF141" s="200"/>
      <c r="IG141" s="200"/>
      <c r="IH141" s="200"/>
      <c r="II141" s="200"/>
      <c r="IJ141" s="200"/>
      <c r="IK141" s="200"/>
      <c r="IL141" s="200"/>
      <c r="IM141" s="200"/>
      <c r="IN141" s="200"/>
      <c r="IO141" s="200"/>
      <c r="IP141" s="200"/>
      <c r="IQ141" s="200"/>
      <c r="IR141" s="200"/>
      <c r="IS141" s="200"/>
      <c r="IT141" s="200"/>
      <c r="IU141" s="200"/>
      <c r="IV141" s="200"/>
    </row>
    <row r="142" spans="1:256" ht="12.75" customHeight="1">
      <c r="A142" s="126"/>
      <c r="B142" s="127"/>
      <c r="C142" s="127"/>
      <c r="D142" s="127"/>
      <c r="E142" s="74" t="s">
        <v>202</v>
      </c>
      <c r="F142" s="135"/>
      <c r="G142" s="135"/>
      <c r="H142" s="135"/>
      <c r="I142" s="202"/>
      <c r="J142" s="202"/>
      <c r="K142" s="135"/>
      <c r="L142" s="42">
        <f t="shared" si="22"/>
        <v>0</v>
      </c>
      <c r="M142" s="75"/>
      <c r="N142" s="75"/>
      <c r="O142" s="42">
        <f t="shared" si="19"/>
        <v>0</v>
      </c>
      <c r="P142" s="42">
        <f t="shared" si="18"/>
        <v>0</v>
      </c>
      <c r="Q142" s="42">
        <f t="shared" si="18"/>
        <v>0</v>
      </c>
      <c r="R142" s="42">
        <f t="shared" si="17"/>
        <v>0</v>
      </c>
      <c r="S142" s="75"/>
      <c r="T142" s="128">
        <f t="shared" si="20"/>
        <v>0</v>
      </c>
      <c r="U142" s="42">
        <f t="shared" si="21"/>
        <v>0</v>
      </c>
      <c r="V142" s="42">
        <f t="shared" si="23"/>
        <v>0</v>
      </c>
      <c r="W142" s="79">
        <f t="shared" si="24"/>
        <v>0</v>
      </c>
      <c r="X142" s="136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4"/>
      <c r="AQ142" s="124"/>
      <c r="AR142" s="124"/>
      <c r="AS142" s="124"/>
      <c r="AT142" s="124"/>
      <c r="AU142" s="124"/>
      <c r="AV142" s="124"/>
      <c r="AW142" s="124"/>
      <c r="AX142" s="124"/>
      <c r="AY142" s="124"/>
      <c r="AZ142" s="124"/>
      <c r="BA142" s="124"/>
      <c r="BB142" s="124"/>
      <c r="BC142" s="124"/>
      <c r="BD142" s="124"/>
      <c r="BE142" s="124"/>
      <c r="BF142" s="124"/>
      <c r="BG142" s="124"/>
      <c r="BH142" s="124"/>
      <c r="BI142" s="124"/>
      <c r="BJ142" s="124"/>
      <c r="BK142" s="124"/>
      <c r="BL142" s="124"/>
      <c r="BM142" s="124"/>
      <c r="BN142" s="124"/>
      <c r="BO142" s="124"/>
      <c r="BP142" s="124"/>
      <c r="BQ142" s="124"/>
      <c r="BR142" s="124"/>
      <c r="BS142" s="124"/>
      <c r="BT142" s="124"/>
      <c r="BU142" s="124"/>
      <c r="BV142" s="124"/>
      <c r="BW142" s="124"/>
      <c r="BX142" s="124"/>
      <c r="BY142" s="124"/>
      <c r="BZ142" s="124"/>
      <c r="CA142" s="124"/>
      <c r="CB142" s="124"/>
      <c r="CC142" s="124"/>
      <c r="CD142" s="124"/>
      <c r="CE142" s="124"/>
      <c r="CF142" s="124"/>
      <c r="CG142" s="124"/>
      <c r="CH142" s="124"/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4"/>
      <c r="CS142" s="124"/>
      <c r="CT142" s="124"/>
      <c r="CU142" s="124"/>
      <c r="CV142" s="124"/>
      <c r="CW142" s="124"/>
      <c r="CX142" s="124"/>
      <c r="CY142" s="124"/>
      <c r="CZ142" s="124"/>
      <c r="DA142" s="124"/>
      <c r="DB142" s="124"/>
      <c r="DC142" s="124"/>
      <c r="DD142" s="124"/>
      <c r="DE142" s="124"/>
      <c r="DF142" s="124"/>
      <c r="DG142" s="124"/>
      <c r="DH142" s="124"/>
      <c r="DI142" s="124"/>
      <c r="DJ142" s="124"/>
      <c r="DK142" s="124"/>
      <c r="DL142" s="124"/>
      <c r="DM142" s="124"/>
      <c r="DN142" s="124"/>
      <c r="DO142" s="124"/>
      <c r="DP142" s="124"/>
      <c r="DQ142" s="124"/>
      <c r="DR142" s="124"/>
      <c r="DS142" s="124"/>
      <c r="DT142" s="124"/>
      <c r="DU142" s="124"/>
      <c r="DV142" s="124"/>
      <c r="DW142" s="124"/>
      <c r="DX142" s="124"/>
      <c r="DY142" s="124"/>
      <c r="DZ142" s="124"/>
      <c r="EA142" s="124"/>
      <c r="EB142" s="124"/>
      <c r="EC142" s="124"/>
      <c r="ED142" s="124"/>
      <c r="EE142" s="124"/>
      <c r="EF142" s="124"/>
      <c r="EG142" s="124"/>
      <c r="EH142" s="124"/>
      <c r="EI142" s="124"/>
      <c r="EJ142" s="124"/>
      <c r="EK142" s="124"/>
      <c r="EL142" s="124"/>
      <c r="EM142" s="124"/>
      <c r="EN142" s="124"/>
      <c r="EO142" s="124"/>
      <c r="EP142" s="124"/>
      <c r="EQ142" s="124"/>
      <c r="ER142" s="124"/>
      <c r="ES142" s="124"/>
      <c r="ET142" s="124"/>
      <c r="EU142" s="124"/>
      <c r="EV142" s="124"/>
      <c r="EW142" s="124"/>
      <c r="EX142" s="124"/>
      <c r="EY142" s="124"/>
      <c r="EZ142" s="124"/>
      <c r="FA142" s="124"/>
      <c r="FB142" s="124"/>
      <c r="FC142" s="124"/>
      <c r="FD142" s="124"/>
      <c r="FE142" s="124"/>
      <c r="FF142" s="124"/>
      <c r="FG142" s="124"/>
      <c r="FH142" s="124"/>
      <c r="FI142" s="124"/>
      <c r="FJ142" s="124"/>
      <c r="FK142" s="124"/>
      <c r="FL142" s="124"/>
      <c r="FM142" s="124"/>
      <c r="FN142" s="124"/>
      <c r="FO142" s="124"/>
      <c r="FP142" s="124"/>
      <c r="FQ142" s="124"/>
      <c r="FR142" s="124"/>
      <c r="FS142" s="124"/>
      <c r="FT142" s="124"/>
      <c r="FU142" s="124"/>
      <c r="FV142" s="124"/>
      <c r="FW142" s="124"/>
      <c r="FX142" s="124"/>
      <c r="FY142" s="124"/>
      <c r="FZ142" s="124"/>
      <c r="GA142" s="124"/>
      <c r="GB142" s="124"/>
      <c r="GC142" s="124"/>
      <c r="GD142" s="124"/>
      <c r="GE142" s="124"/>
      <c r="GF142" s="124"/>
      <c r="GG142" s="124"/>
      <c r="GH142" s="124"/>
      <c r="GI142" s="124"/>
      <c r="GJ142" s="124"/>
      <c r="GK142" s="124"/>
      <c r="GL142" s="124"/>
      <c r="GM142" s="124"/>
      <c r="GN142" s="124"/>
      <c r="GO142" s="124"/>
      <c r="GP142" s="124"/>
      <c r="GQ142" s="124"/>
      <c r="GR142" s="124"/>
      <c r="GS142" s="124"/>
      <c r="GT142" s="124"/>
      <c r="GU142" s="124"/>
      <c r="GV142" s="124"/>
      <c r="GW142" s="124"/>
      <c r="GX142" s="124"/>
      <c r="GY142" s="124"/>
      <c r="GZ142" s="124"/>
      <c r="HA142" s="124"/>
      <c r="HB142" s="124"/>
      <c r="HC142" s="124"/>
      <c r="HD142" s="124"/>
      <c r="HE142" s="124"/>
      <c r="HF142" s="124"/>
      <c r="HG142" s="124"/>
      <c r="HH142" s="124"/>
      <c r="HI142" s="124"/>
      <c r="HJ142" s="124"/>
      <c r="HK142" s="124"/>
      <c r="HL142" s="124"/>
      <c r="HM142" s="124"/>
      <c r="HN142" s="124"/>
      <c r="HO142" s="124"/>
      <c r="HP142" s="124"/>
      <c r="HQ142" s="124"/>
      <c r="HR142" s="124"/>
      <c r="HS142" s="124"/>
      <c r="HT142" s="124"/>
      <c r="HU142" s="124"/>
      <c r="HV142" s="124"/>
      <c r="HW142" s="124"/>
      <c r="HX142" s="124"/>
      <c r="HY142" s="124"/>
      <c r="HZ142" s="124"/>
      <c r="IA142" s="124"/>
      <c r="IB142" s="124"/>
      <c r="IC142" s="124"/>
      <c r="ID142" s="124"/>
      <c r="IE142" s="124"/>
      <c r="IF142" s="124"/>
      <c r="IG142" s="124"/>
      <c r="IH142" s="124"/>
      <c r="II142" s="124"/>
      <c r="IJ142" s="124"/>
      <c r="IK142" s="124"/>
      <c r="IL142" s="124"/>
      <c r="IM142" s="124"/>
      <c r="IN142" s="124"/>
      <c r="IO142" s="124"/>
      <c r="IP142" s="124"/>
      <c r="IQ142" s="124"/>
      <c r="IR142" s="124"/>
      <c r="IS142" s="124"/>
      <c r="IT142" s="124"/>
      <c r="IU142" s="124"/>
      <c r="IV142" s="124"/>
    </row>
    <row r="143" spans="1:256" ht="12.75" customHeight="1">
      <c r="A143" s="126" t="s">
        <v>365</v>
      </c>
      <c r="B143" s="127" t="s">
        <v>352</v>
      </c>
      <c r="C143" s="127" t="s">
        <v>258</v>
      </c>
      <c r="D143" s="127" t="s">
        <v>224</v>
      </c>
      <c r="E143" s="74" t="s">
        <v>366</v>
      </c>
      <c r="F143" s="135">
        <v>170118.5</v>
      </c>
      <c r="G143" s="135">
        <v>170118.5</v>
      </c>
      <c r="H143" s="135">
        <v>0</v>
      </c>
      <c r="I143" s="202">
        <v>0</v>
      </c>
      <c r="J143" s="202">
        <v>0</v>
      </c>
      <c r="K143" s="135">
        <v>0</v>
      </c>
      <c r="L143" s="42">
        <f t="shared" si="22"/>
        <v>0</v>
      </c>
      <c r="M143" s="75">
        <v>0</v>
      </c>
      <c r="N143" s="75">
        <v>0</v>
      </c>
      <c r="O143" s="42">
        <f t="shared" si="19"/>
        <v>0</v>
      </c>
      <c r="P143" s="42">
        <f t="shared" si="18"/>
        <v>0</v>
      </c>
      <c r="Q143" s="42">
        <f t="shared" si="18"/>
        <v>0</v>
      </c>
      <c r="R143" s="42">
        <f t="shared" si="17"/>
        <v>0</v>
      </c>
      <c r="S143" s="75">
        <v>0</v>
      </c>
      <c r="T143" s="128">
        <f t="shared" si="20"/>
        <v>0</v>
      </c>
      <c r="U143" s="42">
        <f t="shared" si="21"/>
        <v>0</v>
      </c>
      <c r="V143" s="42">
        <f t="shared" si="23"/>
        <v>0</v>
      </c>
      <c r="W143" s="79">
        <f t="shared" si="24"/>
        <v>0</v>
      </c>
      <c r="X143" s="136"/>
      <c r="Y143" s="124"/>
      <c r="Z143" s="124"/>
      <c r="AA143" s="124"/>
      <c r="AB143" s="124"/>
      <c r="AC143" s="124"/>
      <c r="AD143" s="124"/>
      <c r="AE143" s="124"/>
      <c r="AF143" s="124"/>
      <c r="AG143" s="124"/>
      <c r="AH143" s="124"/>
      <c r="AI143" s="124"/>
      <c r="AJ143" s="124"/>
      <c r="AK143" s="124"/>
      <c r="AL143" s="124"/>
      <c r="AM143" s="124"/>
      <c r="AN143" s="124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4"/>
      <c r="BA143" s="124"/>
      <c r="BB143" s="124"/>
      <c r="BC143" s="124"/>
      <c r="BD143" s="124"/>
      <c r="BE143" s="124"/>
      <c r="BF143" s="124"/>
      <c r="BG143" s="124"/>
      <c r="BH143" s="124"/>
      <c r="BI143" s="124"/>
      <c r="BJ143" s="124"/>
      <c r="BK143" s="124"/>
      <c r="BL143" s="124"/>
      <c r="BM143" s="124"/>
      <c r="BN143" s="124"/>
      <c r="BO143" s="124"/>
      <c r="BP143" s="124"/>
      <c r="BQ143" s="124"/>
      <c r="BR143" s="124"/>
      <c r="BS143" s="124"/>
      <c r="BT143" s="124"/>
      <c r="BU143" s="124"/>
      <c r="BV143" s="124"/>
      <c r="BW143" s="124"/>
      <c r="BX143" s="124"/>
      <c r="BY143" s="124"/>
      <c r="BZ143" s="124"/>
      <c r="CA143" s="124"/>
      <c r="CB143" s="124"/>
      <c r="CC143" s="124"/>
      <c r="CD143" s="124"/>
      <c r="CE143" s="124"/>
      <c r="CF143" s="124"/>
      <c r="CG143" s="124"/>
      <c r="CH143" s="124"/>
      <c r="CI143" s="124"/>
      <c r="CJ143" s="124"/>
      <c r="CK143" s="124"/>
      <c r="CL143" s="124"/>
      <c r="CM143" s="124"/>
      <c r="CN143" s="124"/>
      <c r="CO143" s="124"/>
      <c r="CP143" s="124"/>
      <c r="CQ143" s="124"/>
      <c r="CR143" s="124"/>
      <c r="CS143" s="124"/>
      <c r="CT143" s="124"/>
      <c r="CU143" s="124"/>
      <c r="CV143" s="124"/>
      <c r="CW143" s="124"/>
      <c r="CX143" s="124"/>
      <c r="CY143" s="124"/>
      <c r="CZ143" s="124"/>
      <c r="DA143" s="124"/>
      <c r="DB143" s="124"/>
      <c r="DC143" s="124"/>
      <c r="DD143" s="124"/>
      <c r="DE143" s="124"/>
      <c r="DF143" s="124"/>
      <c r="DG143" s="124"/>
      <c r="DH143" s="124"/>
      <c r="DI143" s="124"/>
      <c r="DJ143" s="124"/>
      <c r="DK143" s="124"/>
      <c r="DL143" s="124"/>
      <c r="DM143" s="124"/>
      <c r="DN143" s="124"/>
      <c r="DO143" s="124"/>
      <c r="DP143" s="124"/>
      <c r="DQ143" s="124"/>
      <c r="DR143" s="124"/>
      <c r="DS143" s="124"/>
      <c r="DT143" s="124"/>
      <c r="DU143" s="124"/>
      <c r="DV143" s="124"/>
      <c r="DW143" s="124"/>
      <c r="DX143" s="124"/>
      <c r="DY143" s="124"/>
      <c r="DZ143" s="124"/>
      <c r="EA143" s="124"/>
      <c r="EB143" s="124"/>
      <c r="EC143" s="124"/>
      <c r="ED143" s="124"/>
      <c r="EE143" s="124"/>
      <c r="EF143" s="124"/>
      <c r="EG143" s="124"/>
      <c r="EH143" s="124"/>
      <c r="EI143" s="124"/>
      <c r="EJ143" s="124"/>
      <c r="EK143" s="124"/>
      <c r="EL143" s="124"/>
      <c r="EM143" s="124"/>
      <c r="EN143" s="124"/>
      <c r="EO143" s="124"/>
      <c r="EP143" s="124"/>
      <c r="EQ143" s="124"/>
      <c r="ER143" s="124"/>
      <c r="ES143" s="124"/>
      <c r="ET143" s="124"/>
      <c r="EU143" s="124"/>
      <c r="EV143" s="124"/>
      <c r="EW143" s="124"/>
      <c r="EX143" s="124"/>
      <c r="EY143" s="124"/>
      <c r="EZ143" s="124"/>
      <c r="FA143" s="124"/>
      <c r="FB143" s="124"/>
      <c r="FC143" s="124"/>
      <c r="FD143" s="124"/>
      <c r="FE143" s="124"/>
      <c r="FF143" s="124"/>
      <c r="FG143" s="124"/>
      <c r="FH143" s="124"/>
      <c r="FI143" s="124"/>
      <c r="FJ143" s="124"/>
      <c r="FK143" s="124"/>
      <c r="FL143" s="124"/>
      <c r="FM143" s="124"/>
      <c r="FN143" s="124"/>
      <c r="FO143" s="124"/>
      <c r="FP143" s="124"/>
      <c r="FQ143" s="124"/>
      <c r="FR143" s="124"/>
      <c r="FS143" s="124"/>
      <c r="FT143" s="124"/>
      <c r="FU143" s="124"/>
      <c r="FV143" s="124"/>
      <c r="FW143" s="124"/>
      <c r="FX143" s="124"/>
      <c r="FY143" s="124"/>
      <c r="FZ143" s="124"/>
      <c r="GA143" s="124"/>
      <c r="GB143" s="124"/>
      <c r="GC143" s="124"/>
      <c r="GD143" s="124"/>
      <c r="GE143" s="124"/>
      <c r="GF143" s="124"/>
      <c r="GG143" s="124"/>
      <c r="GH143" s="124"/>
      <c r="GI143" s="124"/>
      <c r="GJ143" s="124"/>
      <c r="GK143" s="124"/>
      <c r="GL143" s="124"/>
      <c r="GM143" s="124"/>
      <c r="GN143" s="124"/>
      <c r="GO143" s="124"/>
      <c r="GP143" s="124"/>
      <c r="GQ143" s="124"/>
      <c r="GR143" s="124"/>
      <c r="GS143" s="124"/>
      <c r="GT143" s="124"/>
      <c r="GU143" s="124"/>
      <c r="GV143" s="124"/>
      <c r="GW143" s="124"/>
      <c r="GX143" s="124"/>
      <c r="GY143" s="124"/>
      <c r="GZ143" s="124"/>
      <c r="HA143" s="124"/>
      <c r="HB143" s="124"/>
      <c r="HC143" s="124"/>
      <c r="HD143" s="124"/>
      <c r="HE143" s="124"/>
      <c r="HF143" s="124"/>
      <c r="HG143" s="124"/>
      <c r="HH143" s="124"/>
      <c r="HI143" s="124"/>
      <c r="HJ143" s="124"/>
      <c r="HK143" s="124"/>
      <c r="HL143" s="124"/>
      <c r="HM143" s="124"/>
      <c r="HN143" s="124"/>
      <c r="HO143" s="124"/>
      <c r="HP143" s="124"/>
      <c r="HQ143" s="124"/>
      <c r="HR143" s="124"/>
      <c r="HS143" s="124"/>
      <c r="HT143" s="124"/>
      <c r="HU143" s="124"/>
      <c r="HV143" s="124"/>
      <c r="HW143" s="124"/>
      <c r="HX143" s="124"/>
      <c r="HY143" s="124"/>
      <c r="HZ143" s="124"/>
      <c r="IA143" s="124"/>
      <c r="IB143" s="124"/>
      <c r="IC143" s="124"/>
      <c r="ID143" s="124"/>
      <c r="IE143" s="124"/>
      <c r="IF143" s="124"/>
      <c r="IG143" s="124"/>
      <c r="IH143" s="124"/>
      <c r="II143" s="124"/>
      <c r="IJ143" s="124"/>
      <c r="IK143" s="124"/>
      <c r="IL143" s="124"/>
      <c r="IM143" s="124"/>
      <c r="IN143" s="124"/>
      <c r="IO143" s="124"/>
      <c r="IP143" s="124"/>
      <c r="IQ143" s="124"/>
      <c r="IR143" s="124"/>
      <c r="IS143" s="124"/>
      <c r="IT143" s="124"/>
      <c r="IU143" s="124"/>
      <c r="IV143" s="124"/>
    </row>
    <row r="144" spans="1:256" s="130" customFormat="1" ht="28.5" customHeight="1">
      <c r="A144" s="126" t="s">
        <v>367</v>
      </c>
      <c r="B144" s="127" t="s">
        <v>368</v>
      </c>
      <c r="C144" s="127" t="s">
        <v>197</v>
      </c>
      <c r="D144" s="127" t="s">
        <v>197</v>
      </c>
      <c r="E144" s="195" t="s">
        <v>369</v>
      </c>
      <c r="F144" s="163">
        <v>108787.8</v>
      </c>
      <c r="G144" s="163">
        <v>108787.8</v>
      </c>
      <c r="H144" s="163"/>
      <c r="I144" s="163">
        <f>J144+K144</f>
        <v>13160.7</v>
      </c>
      <c r="J144" s="163">
        <f>J146</f>
        <v>13160.7</v>
      </c>
      <c r="K144" s="163">
        <f>K146</f>
        <v>0</v>
      </c>
      <c r="L144" s="42">
        <f t="shared" si="22"/>
        <v>578613.2</v>
      </c>
      <c r="M144" s="75">
        <v>578613.2</v>
      </c>
      <c r="N144" s="75">
        <f>N146</f>
        <v>0</v>
      </c>
      <c r="O144" s="42">
        <f t="shared" si="19"/>
        <v>565452.5</v>
      </c>
      <c r="P144" s="42">
        <f t="shared" si="18"/>
        <v>565452.5</v>
      </c>
      <c r="Q144" s="42">
        <f t="shared" si="18"/>
        <v>0</v>
      </c>
      <c r="R144" s="42">
        <f t="shared" si="17"/>
        <v>729146.9</v>
      </c>
      <c r="S144" s="75">
        <f>S146</f>
        <v>729146.9</v>
      </c>
      <c r="T144" s="128">
        <f t="shared" si="20"/>
        <v>0</v>
      </c>
      <c r="U144" s="42">
        <f t="shared" si="21"/>
        <v>829109.1</v>
      </c>
      <c r="V144" s="42">
        <f>V146</f>
        <v>829109.1</v>
      </c>
      <c r="W144" s="79">
        <f t="shared" si="24"/>
        <v>0</v>
      </c>
      <c r="X144" s="136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4"/>
      <c r="AL144" s="124"/>
      <c r="AM144" s="124"/>
      <c r="AN144" s="124"/>
      <c r="AO144" s="124"/>
      <c r="AP144" s="124"/>
      <c r="AQ144" s="124"/>
      <c r="AR144" s="124"/>
      <c r="AS144" s="124"/>
      <c r="AT144" s="124"/>
      <c r="AU144" s="124"/>
      <c r="AV144" s="124"/>
      <c r="AW144" s="124"/>
      <c r="AX144" s="124"/>
      <c r="AY144" s="124"/>
      <c r="AZ144" s="124"/>
      <c r="BA144" s="124"/>
      <c r="BB144" s="124"/>
      <c r="BC144" s="124"/>
      <c r="BD144" s="124"/>
      <c r="BE144" s="124"/>
      <c r="BF144" s="124"/>
      <c r="BG144" s="124"/>
      <c r="BH144" s="124"/>
      <c r="BI144" s="124"/>
      <c r="BJ144" s="124"/>
      <c r="BK144" s="124"/>
      <c r="BL144" s="124"/>
      <c r="BM144" s="124"/>
      <c r="BN144" s="124"/>
      <c r="BO144" s="124"/>
      <c r="BP144" s="124"/>
      <c r="BQ144" s="124"/>
      <c r="BR144" s="124"/>
      <c r="BS144" s="124"/>
      <c r="BT144" s="124"/>
      <c r="BU144" s="124"/>
      <c r="BV144" s="124"/>
      <c r="BW144" s="124"/>
      <c r="BX144" s="124"/>
      <c r="BY144" s="124"/>
      <c r="BZ144" s="124"/>
      <c r="CA144" s="124"/>
      <c r="CB144" s="124"/>
      <c r="CC144" s="124"/>
      <c r="CD144" s="124"/>
      <c r="CE144" s="124"/>
      <c r="CF144" s="124"/>
      <c r="CG144" s="124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  <c r="CX144" s="124"/>
      <c r="CY144" s="124"/>
      <c r="CZ144" s="124"/>
      <c r="DA144" s="124"/>
      <c r="DB144" s="124"/>
      <c r="DC144" s="124"/>
      <c r="DD144" s="124"/>
      <c r="DE144" s="124"/>
      <c r="DF144" s="124"/>
      <c r="DG144" s="124"/>
      <c r="DH144" s="124"/>
      <c r="DI144" s="124"/>
      <c r="DJ144" s="124"/>
      <c r="DK144" s="124"/>
      <c r="DL144" s="124"/>
      <c r="DM144" s="124"/>
      <c r="DN144" s="124"/>
      <c r="DO144" s="124"/>
      <c r="DP144" s="124"/>
      <c r="DQ144" s="124"/>
      <c r="DR144" s="124"/>
      <c r="DS144" s="124"/>
      <c r="DT144" s="124"/>
      <c r="DU144" s="124"/>
      <c r="DV144" s="124"/>
      <c r="DW144" s="124"/>
      <c r="DX144" s="124"/>
      <c r="DY144" s="124"/>
      <c r="DZ144" s="124"/>
      <c r="EA144" s="124"/>
      <c r="EB144" s="124"/>
      <c r="EC144" s="124"/>
      <c r="ED144" s="124"/>
      <c r="EE144" s="124"/>
      <c r="EF144" s="124"/>
      <c r="EG144" s="124"/>
      <c r="EH144" s="124"/>
      <c r="EI144" s="124"/>
      <c r="EJ144" s="124"/>
      <c r="EK144" s="124"/>
      <c r="EL144" s="124"/>
      <c r="EM144" s="124"/>
      <c r="EN144" s="124"/>
      <c r="EO144" s="124"/>
      <c r="EP144" s="124"/>
      <c r="EQ144" s="124"/>
      <c r="ER144" s="124"/>
      <c r="ES144" s="124"/>
      <c r="ET144" s="124"/>
      <c r="EU144" s="124"/>
      <c r="EV144" s="124"/>
      <c r="EW144" s="124"/>
      <c r="EX144" s="124"/>
      <c r="EY144" s="124"/>
      <c r="EZ144" s="124"/>
      <c r="FA144" s="124"/>
      <c r="FB144" s="124"/>
      <c r="FC144" s="124"/>
      <c r="FD144" s="124"/>
      <c r="FE144" s="124"/>
      <c r="FF144" s="124"/>
      <c r="FG144" s="124"/>
      <c r="FH144" s="124"/>
      <c r="FI144" s="124"/>
      <c r="FJ144" s="124"/>
      <c r="FK144" s="124"/>
      <c r="FL144" s="124"/>
      <c r="FM144" s="124"/>
      <c r="FN144" s="124"/>
      <c r="FO144" s="124"/>
      <c r="FP144" s="124"/>
      <c r="FQ144" s="124"/>
      <c r="FR144" s="124"/>
      <c r="FS144" s="124"/>
      <c r="FT144" s="124"/>
      <c r="FU144" s="124"/>
      <c r="FV144" s="124"/>
      <c r="FW144" s="124"/>
      <c r="FX144" s="124"/>
      <c r="FY144" s="124"/>
      <c r="FZ144" s="124"/>
      <c r="GA144" s="124"/>
      <c r="GB144" s="124"/>
      <c r="GC144" s="124"/>
      <c r="GD144" s="124"/>
      <c r="GE144" s="124"/>
      <c r="GF144" s="124"/>
      <c r="GG144" s="124"/>
      <c r="GH144" s="124"/>
      <c r="GI144" s="124"/>
      <c r="GJ144" s="124"/>
      <c r="GK144" s="124"/>
      <c r="GL144" s="124"/>
      <c r="GM144" s="124"/>
      <c r="GN144" s="124"/>
      <c r="GO144" s="124"/>
      <c r="GP144" s="124"/>
      <c r="GQ144" s="124"/>
      <c r="GR144" s="124"/>
      <c r="GS144" s="124"/>
      <c r="GT144" s="124"/>
      <c r="GU144" s="124"/>
      <c r="GV144" s="124"/>
      <c r="GW144" s="124"/>
      <c r="GX144" s="124"/>
      <c r="GY144" s="124"/>
      <c r="GZ144" s="124"/>
      <c r="HA144" s="124"/>
      <c r="HB144" s="124"/>
      <c r="HC144" s="124"/>
      <c r="HD144" s="124"/>
      <c r="HE144" s="124"/>
      <c r="HF144" s="124"/>
      <c r="HG144" s="124"/>
      <c r="HH144" s="124"/>
      <c r="HI144" s="124"/>
      <c r="HJ144" s="124"/>
      <c r="HK144" s="124"/>
      <c r="HL144" s="124"/>
      <c r="HM144" s="124"/>
      <c r="HN144" s="124"/>
      <c r="HO144" s="124"/>
      <c r="HP144" s="124"/>
      <c r="HQ144" s="124"/>
      <c r="HR144" s="124"/>
      <c r="HS144" s="124"/>
      <c r="HT144" s="124"/>
      <c r="HU144" s="124"/>
      <c r="HV144" s="124"/>
      <c r="HW144" s="124"/>
      <c r="HX144" s="124"/>
      <c r="HY144" s="124"/>
      <c r="HZ144" s="124"/>
      <c r="IA144" s="124"/>
      <c r="IB144" s="124"/>
      <c r="IC144" s="124"/>
      <c r="ID144" s="124"/>
      <c r="IE144" s="124"/>
      <c r="IF144" s="124"/>
      <c r="IG144" s="124"/>
      <c r="IH144" s="124"/>
      <c r="II144" s="124"/>
      <c r="IJ144" s="124"/>
      <c r="IK144" s="124"/>
      <c r="IL144" s="124"/>
      <c r="IM144" s="124"/>
      <c r="IN144" s="124"/>
      <c r="IO144" s="124"/>
      <c r="IP144" s="124"/>
      <c r="IQ144" s="124"/>
      <c r="IR144" s="124"/>
      <c r="IS144" s="124"/>
      <c r="IT144" s="124"/>
      <c r="IU144" s="124"/>
      <c r="IV144" s="124"/>
    </row>
    <row r="145" spans="1:256" ht="12.75" customHeight="1">
      <c r="A145" s="126"/>
      <c r="B145" s="127"/>
      <c r="C145" s="127"/>
      <c r="D145" s="127"/>
      <c r="E145" s="74" t="s">
        <v>5</v>
      </c>
      <c r="F145" s="135">
        <v>0</v>
      </c>
      <c r="G145" s="135">
        <v>0</v>
      </c>
      <c r="H145" s="135">
        <v>0</v>
      </c>
      <c r="I145" s="135">
        <v>0</v>
      </c>
      <c r="J145" s="135">
        <v>0</v>
      </c>
      <c r="K145" s="135">
        <v>0</v>
      </c>
      <c r="L145" s="42">
        <f t="shared" si="22"/>
        <v>0</v>
      </c>
      <c r="M145" s="75"/>
      <c r="N145" s="75"/>
      <c r="O145" s="42">
        <f t="shared" si="19"/>
        <v>0</v>
      </c>
      <c r="P145" s="42">
        <f t="shared" si="18"/>
        <v>0</v>
      </c>
      <c r="Q145" s="42">
        <f t="shared" si="18"/>
        <v>0</v>
      </c>
      <c r="R145" s="42">
        <f t="shared" si="17"/>
        <v>0</v>
      </c>
      <c r="S145" s="75"/>
      <c r="T145" s="128">
        <f t="shared" si="20"/>
        <v>0</v>
      </c>
      <c r="U145" s="42">
        <f t="shared" si="21"/>
        <v>0</v>
      </c>
      <c r="V145" s="42">
        <f t="shared" si="23"/>
        <v>0</v>
      </c>
      <c r="W145" s="79">
        <f t="shared" si="24"/>
        <v>0</v>
      </c>
      <c r="X145" s="136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4"/>
      <c r="AL145" s="124"/>
      <c r="AM145" s="124"/>
      <c r="AN145" s="124"/>
      <c r="AO145" s="124"/>
      <c r="AP145" s="124"/>
      <c r="AQ145" s="124"/>
      <c r="AR145" s="124"/>
      <c r="AS145" s="124"/>
      <c r="AT145" s="124"/>
      <c r="AU145" s="124"/>
      <c r="AV145" s="124"/>
      <c r="AW145" s="124"/>
      <c r="AX145" s="124"/>
      <c r="AY145" s="124"/>
      <c r="AZ145" s="124"/>
      <c r="BA145" s="124"/>
      <c r="BB145" s="124"/>
      <c r="BC145" s="124"/>
      <c r="BD145" s="124"/>
      <c r="BE145" s="124"/>
      <c r="BF145" s="124"/>
      <c r="BG145" s="124"/>
      <c r="BH145" s="124"/>
      <c r="BI145" s="124"/>
      <c r="BJ145" s="124"/>
      <c r="BK145" s="124"/>
      <c r="BL145" s="124"/>
      <c r="BM145" s="124"/>
      <c r="BN145" s="124"/>
      <c r="BO145" s="124"/>
      <c r="BP145" s="124"/>
      <c r="BQ145" s="124"/>
      <c r="BR145" s="124"/>
      <c r="BS145" s="124"/>
      <c r="BT145" s="124"/>
      <c r="BU145" s="124"/>
      <c r="BV145" s="124"/>
      <c r="BW145" s="124"/>
      <c r="BX145" s="124"/>
      <c r="BY145" s="124"/>
      <c r="BZ145" s="124"/>
      <c r="CA145" s="124"/>
      <c r="CB145" s="124"/>
      <c r="CC145" s="124"/>
      <c r="CD145" s="124"/>
      <c r="CE145" s="124"/>
      <c r="CF145" s="124"/>
      <c r="CG145" s="124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24"/>
      <c r="DD145" s="124"/>
      <c r="DE145" s="124"/>
      <c r="DF145" s="124"/>
      <c r="DG145" s="124"/>
      <c r="DH145" s="124"/>
      <c r="DI145" s="124"/>
      <c r="DJ145" s="124"/>
      <c r="DK145" s="124"/>
      <c r="DL145" s="124"/>
      <c r="DM145" s="124"/>
      <c r="DN145" s="124"/>
      <c r="DO145" s="124"/>
      <c r="DP145" s="124"/>
      <c r="DQ145" s="124"/>
      <c r="DR145" s="124"/>
      <c r="DS145" s="124"/>
      <c r="DT145" s="124"/>
      <c r="DU145" s="124"/>
      <c r="DV145" s="124"/>
      <c r="DW145" s="124"/>
      <c r="DX145" s="124"/>
      <c r="DY145" s="124"/>
      <c r="DZ145" s="124"/>
      <c r="EA145" s="124"/>
      <c r="EB145" s="124"/>
      <c r="EC145" s="124"/>
      <c r="ED145" s="124"/>
      <c r="EE145" s="124"/>
      <c r="EF145" s="124"/>
      <c r="EG145" s="124"/>
      <c r="EH145" s="124"/>
      <c r="EI145" s="124"/>
      <c r="EJ145" s="124"/>
      <c r="EK145" s="124"/>
      <c r="EL145" s="124"/>
      <c r="EM145" s="124"/>
      <c r="EN145" s="124"/>
      <c r="EO145" s="124"/>
      <c r="EP145" s="124"/>
      <c r="EQ145" s="124"/>
      <c r="ER145" s="124"/>
      <c r="ES145" s="124"/>
      <c r="ET145" s="124"/>
      <c r="EU145" s="124"/>
      <c r="EV145" s="124"/>
      <c r="EW145" s="124"/>
      <c r="EX145" s="124"/>
      <c r="EY145" s="124"/>
      <c r="EZ145" s="124"/>
      <c r="FA145" s="124"/>
      <c r="FB145" s="124"/>
      <c r="FC145" s="124"/>
      <c r="FD145" s="124"/>
      <c r="FE145" s="124"/>
      <c r="FF145" s="124"/>
      <c r="FG145" s="124"/>
      <c r="FH145" s="124"/>
      <c r="FI145" s="124"/>
      <c r="FJ145" s="124"/>
      <c r="FK145" s="124"/>
      <c r="FL145" s="124"/>
      <c r="FM145" s="124"/>
      <c r="FN145" s="124"/>
      <c r="FO145" s="124"/>
      <c r="FP145" s="124"/>
      <c r="FQ145" s="124"/>
      <c r="FR145" s="124"/>
      <c r="FS145" s="124"/>
      <c r="FT145" s="124"/>
      <c r="FU145" s="124"/>
      <c r="FV145" s="124"/>
      <c r="FW145" s="124"/>
      <c r="FX145" s="124"/>
      <c r="FY145" s="124"/>
      <c r="FZ145" s="124"/>
      <c r="GA145" s="124"/>
      <c r="GB145" s="124"/>
      <c r="GC145" s="124"/>
      <c r="GD145" s="124"/>
      <c r="GE145" s="124"/>
      <c r="GF145" s="124"/>
      <c r="GG145" s="124"/>
      <c r="GH145" s="124"/>
      <c r="GI145" s="124"/>
      <c r="GJ145" s="124"/>
      <c r="GK145" s="124"/>
      <c r="GL145" s="124"/>
      <c r="GM145" s="124"/>
      <c r="GN145" s="124"/>
      <c r="GO145" s="124"/>
      <c r="GP145" s="124"/>
      <c r="GQ145" s="124"/>
      <c r="GR145" s="124"/>
      <c r="GS145" s="124"/>
      <c r="GT145" s="124"/>
      <c r="GU145" s="124"/>
      <c r="GV145" s="124"/>
      <c r="GW145" s="124"/>
      <c r="GX145" s="124"/>
      <c r="GY145" s="124"/>
      <c r="GZ145" s="124"/>
      <c r="HA145" s="124"/>
      <c r="HB145" s="124"/>
      <c r="HC145" s="124"/>
      <c r="HD145" s="124"/>
      <c r="HE145" s="124"/>
      <c r="HF145" s="124"/>
      <c r="HG145" s="124"/>
      <c r="HH145" s="124"/>
      <c r="HI145" s="124"/>
      <c r="HJ145" s="124"/>
      <c r="HK145" s="124"/>
      <c r="HL145" s="124"/>
      <c r="HM145" s="124"/>
      <c r="HN145" s="124"/>
      <c r="HO145" s="124"/>
      <c r="HP145" s="124"/>
      <c r="HQ145" s="124"/>
      <c r="HR145" s="124"/>
      <c r="HS145" s="124"/>
      <c r="HT145" s="124"/>
      <c r="HU145" s="124"/>
      <c r="HV145" s="124"/>
      <c r="HW145" s="124"/>
      <c r="HX145" s="124"/>
      <c r="HY145" s="124"/>
      <c r="HZ145" s="124"/>
      <c r="IA145" s="124"/>
      <c r="IB145" s="124"/>
      <c r="IC145" s="124"/>
      <c r="ID145" s="124"/>
      <c r="IE145" s="124"/>
      <c r="IF145" s="124"/>
      <c r="IG145" s="124"/>
      <c r="IH145" s="124"/>
      <c r="II145" s="124"/>
      <c r="IJ145" s="124"/>
      <c r="IK145" s="124"/>
      <c r="IL145" s="124"/>
      <c r="IM145" s="124"/>
      <c r="IN145" s="124"/>
      <c r="IO145" s="124"/>
      <c r="IP145" s="124"/>
      <c r="IQ145" s="124"/>
      <c r="IR145" s="124"/>
      <c r="IS145" s="124"/>
      <c r="IT145" s="124"/>
      <c r="IU145" s="124"/>
      <c r="IV145" s="124"/>
    </row>
    <row r="146" spans="1:256" ht="12.75" customHeight="1">
      <c r="A146" s="62" t="s">
        <v>370</v>
      </c>
      <c r="B146" s="38" t="s">
        <v>368</v>
      </c>
      <c r="C146" s="38" t="s">
        <v>200</v>
      </c>
      <c r="D146" s="38" t="s">
        <v>197</v>
      </c>
      <c r="E146" s="183" t="s">
        <v>371</v>
      </c>
      <c r="F146" s="135">
        <v>0</v>
      </c>
      <c r="G146" s="135">
        <v>0</v>
      </c>
      <c r="H146" s="135">
        <v>0</v>
      </c>
      <c r="I146" s="135">
        <f>J146+K146</f>
        <v>13160.7</v>
      </c>
      <c r="J146" s="135">
        <f>J148</f>
        <v>13160.7</v>
      </c>
      <c r="K146" s="135">
        <f>K148</f>
        <v>0</v>
      </c>
      <c r="L146" s="42">
        <f t="shared" si="22"/>
        <v>578613.2</v>
      </c>
      <c r="M146" s="42">
        <f>M148</f>
        <v>578613.2</v>
      </c>
      <c r="N146" s="42">
        <f>N148</f>
        <v>0</v>
      </c>
      <c r="O146" s="42">
        <f t="shared" si="19"/>
        <v>565452.5</v>
      </c>
      <c r="P146" s="42">
        <f>P148</f>
        <v>565452.5</v>
      </c>
      <c r="Q146" s="42">
        <f t="shared" si="18"/>
        <v>0</v>
      </c>
      <c r="R146" s="42">
        <f t="shared" si="17"/>
        <v>729146.9</v>
      </c>
      <c r="S146" s="42">
        <f>S148</f>
        <v>729146.9</v>
      </c>
      <c r="T146" s="128">
        <f t="shared" si="20"/>
        <v>0</v>
      </c>
      <c r="U146" s="42">
        <f t="shared" si="21"/>
        <v>829109.1</v>
      </c>
      <c r="V146" s="42">
        <f>V148</f>
        <v>829109.1</v>
      </c>
      <c r="W146" s="79">
        <f t="shared" si="24"/>
        <v>0</v>
      </c>
      <c r="X146" s="136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0"/>
      <c r="BE146" s="200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  <c r="BV146" s="200"/>
      <c r="BW146" s="200"/>
      <c r="BX146" s="200"/>
      <c r="BY146" s="200"/>
      <c r="BZ146" s="200"/>
      <c r="CA146" s="200"/>
      <c r="CB146" s="200"/>
      <c r="CC146" s="200"/>
      <c r="CD146" s="200"/>
      <c r="CE146" s="200"/>
      <c r="CF146" s="200"/>
      <c r="CG146" s="200"/>
      <c r="CH146" s="200"/>
      <c r="CI146" s="200"/>
      <c r="CJ146" s="200"/>
      <c r="CK146" s="200"/>
      <c r="CL146" s="200"/>
      <c r="CM146" s="200"/>
      <c r="CN146" s="200"/>
      <c r="CO146" s="200"/>
      <c r="CP146" s="200"/>
      <c r="CQ146" s="200"/>
      <c r="CR146" s="200"/>
      <c r="CS146" s="200"/>
      <c r="CT146" s="200"/>
      <c r="CU146" s="200"/>
      <c r="CV146" s="200"/>
      <c r="CW146" s="200"/>
      <c r="CX146" s="200"/>
      <c r="CY146" s="200"/>
      <c r="CZ146" s="200"/>
      <c r="DA146" s="200"/>
      <c r="DB146" s="200"/>
      <c r="DC146" s="200"/>
      <c r="DD146" s="200"/>
      <c r="DE146" s="200"/>
      <c r="DF146" s="200"/>
      <c r="DG146" s="200"/>
      <c r="DH146" s="200"/>
      <c r="DI146" s="200"/>
      <c r="DJ146" s="200"/>
      <c r="DK146" s="200"/>
      <c r="DL146" s="200"/>
      <c r="DM146" s="200"/>
      <c r="DN146" s="200"/>
      <c r="DO146" s="200"/>
      <c r="DP146" s="200"/>
      <c r="DQ146" s="200"/>
      <c r="DR146" s="200"/>
      <c r="DS146" s="200"/>
      <c r="DT146" s="200"/>
      <c r="DU146" s="200"/>
      <c r="DV146" s="200"/>
      <c r="DW146" s="200"/>
      <c r="DX146" s="200"/>
      <c r="DY146" s="200"/>
      <c r="DZ146" s="200"/>
      <c r="EA146" s="200"/>
      <c r="EB146" s="200"/>
      <c r="EC146" s="200"/>
      <c r="ED146" s="200"/>
      <c r="EE146" s="200"/>
      <c r="EF146" s="200"/>
      <c r="EG146" s="200"/>
      <c r="EH146" s="200"/>
      <c r="EI146" s="200"/>
      <c r="EJ146" s="200"/>
      <c r="EK146" s="200"/>
      <c r="EL146" s="200"/>
      <c r="EM146" s="200"/>
      <c r="EN146" s="200"/>
      <c r="EO146" s="200"/>
      <c r="EP146" s="200"/>
      <c r="EQ146" s="200"/>
      <c r="ER146" s="200"/>
      <c r="ES146" s="200"/>
      <c r="ET146" s="200"/>
      <c r="EU146" s="200"/>
      <c r="EV146" s="200"/>
      <c r="EW146" s="200"/>
      <c r="EX146" s="200"/>
      <c r="EY146" s="200"/>
      <c r="EZ146" s="200"/>
      <c r="FA146" s="200"/>
      <c r="FB146" s="200"/>
      <c r="FC146" s="200"/>
      <c r="FD146" s="200"/>
      <c r="FE146" s="200"/>
      <c r="FF146" s="200"/>
      <c r="FG146" s="200"/>
      <c r="FH146" s="200"/>
      <c r="FI146" s="200"/>
      <c r="FJ146" s="200"/>
      <c r="FK146" s="200"/>
      <c r="FL146" s="200"/>
      <c r="FM146" s="200"/>
      <c r="FN146" s="200"/>
      <c r="FO146" s="200"/>
      <c r="FP146" s="200"/>
      <c r="FQ146" s="200"/>
      <c r="FR146" s="200"/>
      <c r="FS146" s="200"/>
      <c r="FT146" s="200"/>
      <c r="FU146" s="200"/>
      <c r="FV146" s="200"/>
      <c r="FW146" s="200"/>
      <c r="FX146" s="200"/>
      <c r="FY146" s="200"/>
      <c r="FZ146" s="200"/>
      <c r="GA146" s="200"/>
      <c r="GB146" s="200"/>
      <c r="GC146" s="200"/>
      <c r="GD146" s="200"/>
      <c r="GE146" s="200"/>
      <c r="GF146" s="200"/>
      <c r="GG146" s="200"/>
      <c r="GH146" s="200"/>
      <c r="GI146" s="200"/>
      <c r="GJ146" s="200"/>
      <c r="GK146" s="200"/>
      <c r="GL146" s="200"/>
      <c r="GM146" s="200"/>
      <c r="GN146" s="200"/>
      <c r="GO146" s="200"/>
      <c r="GP146" s="200"/>
      <c r="GQ146" s="200"/>
      <c r="GR146" s="200"/>
      <c r="GS146" s="200"/>
      <c r="GT146" s="200"/>
      <c r="GU146" s="200"/>
      <c r="GV146" s="200"/>
      <c r="GW146" s="200"/>
      <c r="GX146" s="200"/>
      <c r="GY146" s="200"/>
      <c r="GZ146" s="200"/>
      <c r="HA146" s="200"/>
      <c r="HB146" s="200"/>
      <c r="HC146" s="200"/>
      <c r="HD146" s="200"/>
      <c r="HE146" s="200"/>
      <c r="HF146" s="200"/>
      <c r="HG146" s="200"/>
      <c r="HH146" s="200"/>
      <c r="HI146" s="200"/>
      <c r="HJ146" s="200"/>
      <c r="HK146" s="200"/>
      <c r="HL146" s="200"/>
      <c r="HM146" s="200"/>
      <c r="HN146" s="200"/>
      <c r="HO146" s="200"/>
      <c r="HP146" s="200"/>
      <c r="HQ146" s="200"/>
      <c r="HR146" s="200"/>
      <c r="HS146" s="200"/>
      <c r="HT146" s="200"/>
      <c r="HU146" s="200"/>
      <c r="HV146" s="200"/>
      <c r="HW146" s="200"/>
      <c r="HX146" s="200"/>
      <c r="HY146" s="200"/>
      <c r="HZ146" s="200"/>
      <c r="IA146" s="200"/>
      <c r="IB146" s="200"/>
      <c r="IC146" s="200"/>
      <c r="ID146" s="200"/>
      <c r="IE146" s="200"/>
      <c r="IF146" s="200"/>
      <c r="IG146" s="200"/>
      <c r="IH146" s="200"/>
      <c r="II146" s="200"/>
      <c r="IJ146" s="200"/>
      <c r="IK146" s="200"/>
      <c r="IL146" s="200"/>
      <c r="IM146" s="200"/>
      <c r="IN146" s="200"/>
      <c r="IO146" s="200"/>
      <c r="IP146" s="200"/>
      <c r="IQ146" s="200"/>
      <c r="IR146" s="200"/>
      <c r="IS146" s="200"/>
      <c r="IT146" s="200"/>
      <c r="IU146" s="200"/>
      <c r="IV146" s="200"/>
    </row>
    <row r="147" spans="1:256" ht="24.75" customHeight="1">
      <c r="A147" s="126"/>
      <c r="B147" s="127"/>
      <c r="C147" s="127"/>
      <c r="D147" s="127"/>
      <c r="E147" s="74" t="s">
        <v>202</v>
      </c>
      <c r="F147" s="135">
        <v>0</v>
      </c>
      <c r="G147" s="135">
        <v>0</v>
      </c>
      <c r="H147" s="135">
        <v>0</v>
      </c>
      <c r="I147" s="135">
        <v>0</v>
      </c>
      <c r="J147" s="135">
        <v>0</v>
      </c>
      <c r="K147" s="135">
        <v>0</v>
      </c>
      <c r="L147" s="42">
        <f t="shared" si="22"/>
        <v>0</v>
      </c>
      <c r="M147" s="75">
        <v>0</v>
      </c>
      <c r="N147" s="75">
        <v>0</v>
      </c>
      <c r="O147" s="42">
        <f t="shared" si="19"/>
        <v>0</v>
      </c>
      <c r="P147" s="42">
        <f t="shared" si="18"/>
        <v>0</v>
      </c>
      <c r="Q147" s="42">
        <f t="shared" si="18"/>
        <v>0</v>
      </c>
      <c r="R147" s="42">
        <f t="shared" si="17"/>
        <v>0</v>
      </c>
      <c r="S147" s="75">
        <v>0</v>
      </c>
      <c r="T147" s="128">
        <f t="shared" si="20"/>
        <v>0</v>
      </c>
      <c r="U147" s="42">
        <f t="shared" si="21"/>
        <v>0</v>
      </c>
      <c r="V147" s="42">
        <f t="shared" si="23"/>
        <v>0</v>
      </c>
      <c r="W147" s="79">
        <f t="shared" si="24"/>
        <v>0</v>
      </c>
      <c r="X147" s="136"/>
      <c r="Y147" s="124"/>
      <c r="Z147" s="124"/>
      <c r="AA147" s="124"/>
      <c r="AB147" s="124"/>
      <c r="AC147" s="124"/>
      <c r="AD147" s="124"/>
      <c r="AE147" s="124"/>
      <c r="AF147" s="124"/>
      <c r="AG147" s="124"/>
      <c r="AH147" s="124"/>
      <c r="AI147" s="124"/>
      <c r="AJ147" s="124"/>
      <c r="AK147" s="124"/>
      <c r="AL147" s="124"/>
      <c r="AM147" s="124"/>
      <c r="AN147" s="124"/>
      <c r="AO147" s="124"/>
      <c r="AP147" s="124"/>
      <c r="AQ147" s="124"/>
      <c r="AR147" s="124"/>
      <c r="AS147" s="124"/>
      <c r="AT147" s="124"/>
      <c r="AU147" s="124"/>
      <c r="AV147" s="124"/>
      <c r="AW147" s="124"/>
      <c r="AX147" s="124"/>
      <c r="AY147" s="124"/>
      <c r="AZ147" s="124"/>
      <c r="BA147" s="124"/>
      <c r="BB147" s="124"/>
      <c r="BC147" s="124"/>
      <c r="BD147" s="124"/>
      <c r="BE147" s="124"/>
      <c r="BF147" s="124"/>
      <c r="BG147" s="124"/>
      <c r="BH147" s="124"/>
      <c r="BI147" s="124"/>
      <c r="BJ147" s="124"/>
      <c r="BK147" s="124"/>
      <c r="BL147" s="124"/>
      <c r="BM147" s="124"/>
      <c r="BN147" s="124"/>
      <c r="BO147" s="124"/>
      <c r="BP147" s="124"/>
      <c r="BQ147" s="124"/>
      <c r="BR147" s="124"/>
      <c r="BS147" s="124"/>
      <c r="BT147" s="124"/>
      <c r="BU147" s="124"/>
      <c r="BV147" s="124"/>
      <c r="BW147" s="124"/>
      <c r="BX147" s="124"/>
      <c r="BY147" s="124"/>
      <c r="BZ147" s="124"/>
      <c r="CA147" s="124"/>
      <c r="CB147" s="124"/>
      <c r="CC147" s="124"/>
      <c r="CD147" s="124"/>
      <c r="CE147" s="124"/>
      <c r="CF147" s="124"/>
      <c r="CG147" s="124"/>
      <c r="CH147" s="124"/>
      <c r="CI147" s="124"/>
      <c r="CJ147" s="124"/>
      <c r="CK147" s="124"/>
      <c r="CL147" s="124"/>
      <c r="CM147" s="124"/>
      <c r="CN147" s="124"/>
      <c r="CO147" s="124"/>
      <c r="CP147" s="124"/>
      <c r="CQ147" s="124"/>
      <c r="CR147" s="124"/>
      <c r="CS147" s="124"/>
      <c r="CT147" s="124"/>
      <c r="CU147" s="124"/>
      <c r="CV147" s="124"/>
      <c r="CW147" s="124"/>
      <c r="CX147" s="124"/>
      <c r="CY147" s="124"/>
      <c r="CZ147" s="124"/>
      <c r="DA147" s="124"/>
      <c r="DB147" s="124"/>
      <c r="DC147" s="124"/>
      <c r="DD147" s="124"/>
      <c r="DE147" s="124"/>
      <c r="DF147" s="124"/>
      <c r="DG147" s="124"/>
      <c r="DH147" s="124"/>
      <c r="DI147" s="124"/>
      <c r="DJ147" s="124"/>
      <c r="DK147" s="124"/>
      <c r="DL147" s="124"/>
      <c r="DM147" s="124"/>
      <c r="DN147" s="124"/>
      <c r="DO147" s="124"/>
      <c r="DP147" s="124"/>
      <c r="DQ147" s="124"/>
      <c r="DR147" s="124"/>
      <c r="DS147" s="124"/>
      <c r="DT147" s="124"/>
      <c r="DU147" s="124"/>
      <c r="DV147" s="124"/>
      <c r="DW147" s="124"/>
      <c r="DX147" s="124"/>
      <c r="DY147" s="124"/>
      <c r="DZ147" s="124"/>
      <c r="EA147" s="124"/>
      <c r="EB147" s="124"/>
      <c r="EC147" s="124"/>
      <c r="ED147" s="124"/>
      <c r="EE147" s="124"/>
      <c r="EF147" s="124"/>
      <c r="EG147" s="124"/>
      <c r="EH147" s="124"/>
      <c r="EI147" s="124"/>
      <c r="EJ147" s="124"/>
      <c r="EK147" s="124"/>
      <c r="EL147" s="124"/>
      <c r="EM147" s="124"/>
      <c r="EN147" s="124"/>
      <c r="EO147" s="124"/>
      <c r="EP147" s="124"/>
      <c r="EQ147" s="124"/>
      <c r="ER147" s="124"/>
      <c r="ES147" s="124"/>
      <c r="ET147" s="124"/>
      <c r="EU147" s="124"/>
      <c r="EV147" s="124"/>
      <c r="EW147" s="124"/>
      <c r="EX147" s="124"/>
      <c r="EY147" s="124"/>
      <c r="EZ147" s="124"/>
      <c r="FA147" s="124"/>
      <c r="FB147" s="124"/>
      <c r="FC147" s="124"/>
      <c r="FD147" s="124"/>
      <c r="FE147" s="124"/>
      <c r="FF147" s="124"/>
      <c r="FG147" s="124"/>
      <c r="FH147" s="124"/>
      <c r="FI147" s="124"/>
      <c r="FJ147" s="124"/>
      <c r="FK147" s="124"/>
      <c r="FL147" s="124"/>
      <c r="FM147" s="124"/>
      <c r="FN147" s="124"/>
      <c r="FO147" s="124"/>
      <c r="FP147" s="124"/>
      <c r="FQ147" s="124"/>
      <c r="FR147" s="124"/>
      <c r="FS147" s="124"/>
      <c r="FT147" s="124"/>
      <c r="FU147" s="124"/>
      <c r="FV147" s="124"/>
      <c r="FW147" s="124"/>
      <c r="FX147" s="124"/>
      <c r="FY147" s="124"/>
      <c r="FZ147" s="124"/>
      <c r="GA147" s="124"/>
      <c r="GB147" s="124"/>
      <c r="GC147" s="124"/>
      <c r="GD147" s="124"/>
      <c r="GE147" s="124"/>
      <c r="GF147" s="124"/>
      <c r="GG147" s="124"/>
      <c r="GH147" s="124"/>
      <c r="GI147" s="124"/>
      <c r="GJ147" s="124"/>
      <c r="GK147" s="124"/>
      <c r="GL147" s="124"/>
      <c r="GM147" s="124"/>
      <c r="GN147" s="124"/>
      <c r="GO147" s="124"/>
      <c r="GP147" s="124"/>
      <c r="GQ147" s="124"/>
      <c r="GR147" s="124"/>
      <c r="GS147" s="124"/>
      <c r="GT147" s="124"/>
      <c r="GU147" s="124"/>
      <c r="GV147" s="124"/>
      <c r="GW147" s="124"/>
      <c r="GX147" s="124"/>
      <c r="GY147" s="124"/>
      <c r="GZ147" s="124"/>
      <c r="HA147" s="124"/>
      <c r="HB147" s="124"/>
      <c r="HC147" s="124"/>
      <c r="HD147" s="124"/>
      <c r="HE147" s="124"/>
      <c r="HF147" s="124"/>
      <c r="HG147" s="124"/>
      <c r="HH147" s="124"/>
      <c r="HI147" s="124"/>
      <c r="HJ147" s="124"/>
      <c r="HK147" s="124"/>
      <c r="HL147" s="124"/>
      <c r="HM147" s="124"/>
      <c r="HN147" s="124"/>
      <c r="HO147" s="124"/>
      <c r="HP147" s="124"/>
      <c r="HQ147" s="124"/>
      <c r="HR147" s="124"/>
      <c r="HS147" s="124"/>
      <c r="HT147" s="124"/>
      <c r="HU147" s="124"/>
      <c r="HV147" s="124"/>
      <c r="HW147" s="124"/>
      <c r="HX147" s="124"/>
      <c r="HY147" s="124"/>
      <c r="HZ147" s="124"/>
      <c r="IA147" s="124"/>
      <c r="IB147" s="124"/>
      <c r="IC147" s="124"/>
      <c r="ID147" s="124"/>
      <c r="IE147" s="124"/>
      <c r="IF147" s="124"/>
      <c r="IG147" s="124"/>
      <c r="IH147" s="124"/>
      <c r="II147" s="124"/>
      <c r="IJ147" s="124"/>
      <c r="IK147" s="124"/>
      <c r="IL147" s="124"/>
      <c r="IM147" s="124"/>
      <c r="IN147" s="124"/>
      <c r="IO147" s="124"/>
      <c r="IP147" s="124"/>
      <c r="IQ147" s="124"/>
      <c r="IR147" s="124"/>
      <c r="IS147" s="124"/>
      <c r="IT147" s="124"/>
      <c r="IU147" s="124"/>
      <c r="IV147" s="124"/>
    </row>
    <row r="148" spans="1:256" ht="15.75" customHeight="1" thickBot="1">
      <c r="A148" s="197" t="s">
        <v>372</v>
      </c>
      <c r="B148" s="186" t="s">
        <v>368</v>
      </c>
      <c r="C148" s="186" t="s">
        <v>200</v>
      </c>
      <c r="D148" s="186" t="s">
        <v>224</v>
      </c>
      <c r="E148" s="98" t="s">
        <v>373</v>
      </c>
      <c r="F148" s="185">
        <v>108787.8</v>
      </c>
      <c r="G148" s="185">
        <v>108787.8</v>
      </c>
      <c r="H148" s="185">
        <v>0</v>
      </c>
      <c r="I148" s="185">
        <v>13160.7</v>
      </c>
      <c r="J148" s="185">
        <v>13160.7</v>
      </c>
      <c r="K148" s="185">
        <v>0</v>
      </c>
      <c r="L148" s="42">
        <f t="shared" si="22"/>
        <v>578613.2</v>
      </c>
      <c r="M148" s="189">
        <v>578613.2</v>
      </c>
      <c r="N148" s="189">
        <v>0</v>
      </c>
      <c r="O148" s="42">
        <f t="shared" si="19"/>
        <v>565452.5</v>
      </c>
      <c r="P148" s="42">
        <f t="shared" si="18"/>
        <v>565452.5</v>
      </c>
      <c r="Q148" s="42">
        <f t="shared" si="18"/>
        <v>0</v>
      </c>
      <c r="R148" s="42">
        <f t="shared" si="17"/>
        <v>729146.9</v>
      </c>
      <c r="S148" s="189">
        <v>729146.9</v>
      </c>
      <c r="T148" s="128">
        <f t="shared" si="20"/>
        <v>0</v>
      </c>
      <c r="U148" s="42">
        <f t="shared" si="21"/>
        <v>829109.1</v>
      </c>
      <c r="V148" s="42">
        <v>829109.1</v>
      </c>
      <c r="W148" s="79">
        <f t="shared" si="24"/>
        <v>0</v>
      </c>
      <c r="X148" s="188"/>
      <c r="Y148" s="124"/>
      <c r="Z148" s="124"/>
      <c r="AA148" s="124"/>
      <c r="AB148" s="124"/>
      <c r="AC148" s="124"/>
      <c r="AD148" s="124"/>
      <c r="AE148" s="124"/>
      <c r="AF148" s="124"/>
      <c r="AG148" s="124"/>
      <c r="AH148" s="124"/>
      <c r="AI148" s="124"/>
      <c r="AJ148" s="124"/>
      <c r="AK148" s="124"/>
      <c r="AL148" s="124"/>
      <c r="AM148" s="124"/>
      <c r="AN148" s="124"/>
      <c r="AO148" s="124"/>
      <c r="AP148" s="124"/>
      <c r="AQ148" s="124"/>
      <c r="AR148" s="124"/>
      <c r="AS148" s="124"/>
      <c r="AT148" s="124"/>
      <c r="AU148" s="124"/>
      <c r="AV148" s="124"/>
      <c r="AW148" s="124"/>
      <c r="AX148" s="124"/>
      <c r="AY148" s="124"/>
      <c r="AZ148" s="124"/>
      <c r="BA148" s="124"/>
      <c r="BB148" s="124"/>
      <c r="BC148" s="124"/>
      <c r="BD148" s="124"/>
      <c r="BE148" s="124"/>
      <c r="BF148" s="124"/>
      <c r="BG148" s="124"/>
      <c r="BH148" s="124"/>
      <c r="BI148" s="124"/>
      <c r="BJ148" s="124"/>
      <c r="BK148" s="124"/>
      <c r="BL148" s="124"/>
      <c r="BM148" s="124"/>
      <c r="BN148" s="124"/>
      <c r="BO148" s="124"/>
      <c r="BP148" s="124"/>
      <c r="BQ148" s="124"/>
      <c r="BR148" s="124"/>
      <c r="BS148" s="124"/>
      <c r="BT148" s="124"/>
      <c r="BU148" s="124"/>
      <c r="BV148" s="124"/>
      <c r="BW148" s="124"/>
      <c r="BX148" s="124"/>
      <c r="BY148" s="124"/>
      <c r="BZ148" s="124"/>
      <c r="CA148" s="124"/>
      <c r="CB148" s="124"/>
      <c r="CC148" s="124"/>
      <c r="CD148" s="124"/>
      <c r="CE148" s="124"/>
      <c r="CF148" s="124"/>
      <c r="CG148" s="124"/>
      <c r="CH148" s="124"/>
      <c r="CI148" s="124"/>
      <c r="CJ148" s="124"/>
      <c r="CK148" s="124"/>
      <c r="CL148" s="124"/>
      <c r="CM148" s="124"/>
      <c r="CN148" s="124"/>
      <c r="CO148" s="124"/>
      <c r="CP148" s="124"/>
      <c r="CQ148" s="124"/>
      <c r="CR148" s="124"/>
      <c r="CS148" s="124"/>
      <c r="CT148" s="124"/>
      <c r="CU148" s="124"/>
      <c r="CV148" s="124"/>
      <c r="CW148" s="124"/>
      <c r="CX148" s="124"/>
      <c r="CY148" s="124"/>
      <c r="CZ148" s="124"/>
      <c r="DA148" s="124"/>
      <c r="DB148" s="124"/>
      <c r="DC148" s="124"/>
      <c r="DD148" s="124"/>
      <c r="DE148" s="124"/>
      <c r="DF148" s="124"/>
      <c r="DG148" s="124"/>
      <c r="DH148" s="124"/>
      <c r="DI148" s="124"/>
      <c r="DJ148" s="124"/>
      <c r="DK148" s="124"/>
      <c r="DL148" s="124"/>
      <c r="DM148" s="124"/>
      <c r="DN148" s="124"/>
      <c r="DO148" s="124"/>
      <c r="DP148" s="124"/>
      <c r="DQ148" s="124"/>
      <c r="DR148" s="124"/>
      <c r="DS148" s="124"/>
      <c r="DT148" s="124"/>
      <c r="DU148" s="124"/>
      <c r="DV148" s="124"/>
      <c r="DW148" s="124"/>
      <c r="DX148" s="124"/>
      <c r="DY148" s="124"/>
      <c r="DZ148" s="124"/>
      <c r="EA148" s="124"/>
      <c r="EB148" s="124"/>
      <c r="EC148" s="124"/>
      <c r="ED148" s="124"/>
      <c r="EE148" s="124"/>
      <c r="EF148" s="124"/>
      <c r="EG148" s="124"/>
      <c r="EH148" s="124"/>
      <c r="EI148" s="124"/>
      <c r="EJ148" s="124"/>
      <c r="EK148" s="124"/>
      <c r="EL148" s="124"/>
      <c r="EM148" s="124"/>
      <c r="EN148" s="124"/>
      <c r="EO148" s="124"/>
      <c r="EP148" s="124"/>
      <c r="EQ148" s="124"/>
      <c r="ER148" s="124"/>
      <c r="ES148" s="124"/>
      <c r="ET148" s="124"/>
      <c r="EU148" s="124"/>
      <c r="EV148" s="124"/>
      <c r="EW148" s="124"/>
      <c r="EX148" s="124"/>
      <c r="EY148" s="124"/>
      <c r="EZ148" s="124"/>
      <c r="FA148" s="124"/>
      <c r="FB148" s="124"/>
      <c r="FC148" s="124"/>
      <c r="FD148" s="124"/>
      <c r="FE148" s="124"/>
      <c r="FF148" s="124"/>
      <c r="FG148" s="124"/>
      <c r="FH148" s="124"/>
      <c r="FI148" s="124"/>
      <c r="FJ148" s="124"/>
      <c r="FK148" s="124"/>
      <c r="FL148" s="124"/>
      <c r="FM148" s="124"/>
      <c r="FN148" s="124"/>
      <c r="FO148" s="124"/>
      <c r="FP148" s="124"/>
      <c r="FQ148" s="124"/>
      <c r="FR148" s="124"/>
      <c r="FS148" s="124"/>
      <c r="FT148" s="124"/>
      <c r="FU148" s="124"/>
      <c r="FV148" s="124"/>
      <c r="FW148" s="124"/>
      <c r="FX148" s="124"/>
      <c r="FY148" s="124"/>
      <c r="FZ148" s="124"/>
      <c r="GA148" s="124"/>
      <c r="GB148" s="124"/>
      <c r="GC148" s="124"/>
      <c r="GD148" s="124"/>
      <c r="GE148" s="124"/>
      <c r="GF148" s="124"/>
      <c r="GG148" s="124"/>
      <c r="GH148" s="124"/>
      <c r="GI148" s="124"/>
      <c r="GJ148" s="124"/>
      <c r="GK148" s="124"/>
      <c r="GL148" s="124"/>
      <c r="GM148" s="124"/>
      <c r="GN148" s="124"/>
      <c r="GO148" s="124"/>
      <c r="GP148" s="124"/>
      <c r="GQ148" s="124"/>
      <c r="GR148" s="124"/>
      <c r="GS148" s="124"/>
      <c r="GT148" s="124"/>
      <c r="GU148" s="124"/>
      <c r="GV148" s="124"/>
      <c r="GW148" s="124"/>
      <c r="GX148" s="124"/>
      <c r="GY148" s="124"/>
      <c r="GZ148" s="124"/>
      <c r="HA148" s="124"/>
      <c r="HB148" s="124"/>
      <c r="HC148" s="124"/>
      <c r="HD148" s="124"/>
      <c r="HE148" s="124"/>
      <c r="HF148" s="124"/>
      <c r="HG148" s="124"/>
      <c r="HH148" s="124"/>
      <c r="HI148" s="124"/>
      <c r="HJ148" s="124"/>
      <c r="HK148" s="124"/>
      <c r="HL148" s="124"/>
      <c r="HM148" s="124"/>
      <c r="HN148" s="124"/>
      <c r="HO148" s="124"/>
      <c r="HP148" s="124"/>
      <c r="HQ148" s="124"/>
      <c r="HR148" s="124"/>
      <c r="HS148" s="124"/>
      <c r="HT148" s="124"/>
      <c r="HU148" s="124"/>
      <c r="HV148" s="124"/>
      <c r="HW148" s="124"/>
      <c r="HX148" s="124"/>
      <c r="HY148" s="124"/>
      <c r="HZ148" s="124"/>
      <c r="IA148" s="124"/>
      <c r="IB148" s="124"/>
      <c r="IC148" s="124"/>
      <c r="ID148" s="124"/>
      <c r="IE148" s="124"/>
      <c r="IF148" s="124"/>
      <c r="IG148" s="124"/>
      <c r="IH148" s="124"/>
      <c r="II148" s="124"/>
      <c r="IJ148" s="124"/>
      <c r="IK148" s="124"/>
      <c r="IL148" s="124"/>
      <c r="IM148" s="124"/>
      <c r="IN148" s="124"/>
      <c r="IO148" s="124"/>
      <c r="IP148" s="124"/>
      <c r="IQ148" s="124"/>
      <c r="IR148" s="124"/>
      <c r="IS148" s="124"/>
      <c r="IT148" s="124"/>
      <c r="IU148" s="124"/>
      <c r="IV148" s="124"/>
    </row>
    <row r="149" spans="1:256" s="130" customFormat="1" ht="29.25" customHeight="1">
      <c r="A149" s="62"/>
      <c r="B149" s="38"/>
      <c r="C149" s="38"/>
      <c r="D149" s="38"/>
      <c r="E149" s="183"/>
      <c r="F149" s="139"/>
      <c r="G149" s="139"/>
      <c r="H149" s="139"/>
      <c r="I149" s="139"/>
      <c r="J149" s="139"/>
      <c r="K149" s="139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79"/>
      <c r="X149" s="136"/>
      <c r="Y149" s="200"/>
      <c r="Z149" s="200"/>
      <c r="AA149" s="200"/>
      <c r="AB149" s="200"/>
      <c r="AC149" s="200"/>
      <c r="AD149" s="200"/>
      <c r="AE149" s="200"/>
      <c r="AF149" s="200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00"/>
      <c r="AZ149" s="200"/>
      <c r="BA149" s="200"/>
      <c r="BB149" s="200"/>
      <c r="BC149" s="200"/>
      <c r="BD149" s="200"/>
      <c r="BE149" s="200"/>
      <c r="BF149" s="200"/>
      <c r="BG149" s="200"/>
      <c r="BH149" s="200"/>
      <c r="BI149" s="200"/>
      <c r="BJ149" s="200"/>
      <c r="BK149" s="200"/>
      <c r="BL149" s="200"/>
      <c r="BM149" s="200"/>
      <c r="BN149" s="200"/>
      <c r="BO149" s="200"/>
      <c r="BP149" s="200"/>
      <c r="BQ149" s="200"/>
      <c r="BR149" s="200"/>
      <c r="BS149" s="200"/>
      <c r="BT149" s="200"/>
      <c r="BU149" s="200"/>
      <c r="BV149" s="200"/>
      <c r="BW149" s="200"/>
      <c r="BX149" s="200"/>
      <c r="BY149" s="200"/>
      <c r="BZ149" s="200"/>
      <c r="CA149" s="200"/>
      <c r="CB149" s="200"/>
      <c r="CC149" s="200"/>
      <c r="CD149" s="200"/>
      <c r="CE149" s="200"/>
      <c r="CF149" s="200"/>
      <c r="CG149" s="200"/>
      <c r="CH149" s="200"/>
      <c r="CI149" s="200"/>
      <c r="CJ149" s="200"/>
      <c r="CK149" s="200"/>
      <c r="CL149" s="200"/>
      <c r="CM149" s="200"/>
      <c r="CN149" s="200"/>
      <c r="CO149" s="200"/>
      <c r="CP149" s="200"/>
      <c r="CQ149" s="200"/>
      <c r="CR149" s="200"/>
      <c r="CS149" s="200"/>
      <c r="CT149" s="200"/>
      <c r="CU149" s="200"/>
      <c r="CV149" s="200"/>
      <c r="CW149" s="200"/>
      <c r="CX149" s="200"/>
      <c r="CY149" s="200"/>
      <c r="CZ149" s="200"/>
      <c r="DA149" s="200"/>
      <c r="DB149" s="200"/>
      <c r="DC149" s="200"/>
      <c r="DD149" s="200"/>
      <c r="DE149" s="200"/>
      <c r="DF149" s="200"/>
      <c r="DG149" s="200"/>
      <c r="DH149" s="200"/>
      <c r="DI149" s="200"/>
      <c r="DJ149" s="200"/>
      <c r="DK149" s="200"/>
      <c r="DL149" s="200"/>
      <c r="DM149" s="200"/>
      <c r="DN149" s="200"/>
      <c r="DO149" s="200"/>
      <c r="DP149" s="200"/>
      <c r="DQ149" s="200"/>
      <c r="DR149" s="200"/>
      <c r="DS149" s="200"/>
      <c r="DT149" s="200"/>
      <c r="DU149" s="200"/>
      <c r="DV149" s="200"/>
      <c r="DW149" s="200"/>
      <c r="DX149" s="200"/>
      <c r="DY149" s="200"/>
      <c r="DZ149" s="200"/>
      <c r="EA149" s="200"/>
      <c r="EB149" s="200"/>
      <c r="EC149" s="200"/>
      <c r="ED149" s="200"/>
      <c r="EE149" s="200"/>
      <c r="EF149" s="200"/>
      <c r="EG149" s="200"/>
      <c r="EH149" s="200"/>
      <c r="EI149" s="200"/>
      <c r="EJ149" s="200"/>
      <c r="EK149" s="200"/>
      <c r="EL149" s="200"/>
      <c r="EM149" s="200"/>
      <c r="EN149" s="200"/>
      <c r="EO149" s="200"/>
      <c r="EP149" s="200"/>
      <c r="EQ149" s="200"/>
      <c r="ER149" s="200"/>
      <c r="ES149" s="200"/>
      <c r="ET149" s="200"/>
      <c r="EU149" s="200"/>
      <c r="EV149" s="200"/>
      <c r="EW149" s="200"/>
      <c r="EX149" s="200"/>
      <c r="EY149" s="200"/>
      <c r="EZ149" s="200"/>
      <c r="FA149" s="200"/>
      <c r="FB149" s="200"/>
      <c r="FC149" s="200"/>
      <c r="FD149" s="200"/>
      <c r="FE149" s="200"/>
      <c r="FF149" s="200"/>
      <c r="FG149" s="200"/>
      <c r="FH149" s="200"/>
      <c r="FI149" s="200"/>
      <c r="FJ149" s="200"/>
      <c r="FK149" s="200"/>
      <c r="FL149" s="200"/>
      <c r="FM149" s="200"/>
      <c r="FN149" s="200"/>
      <c r="FO149" s="200"/>
      <c r="FP149" s="200"/>
      <c r="FQ149" s="200"/>
      <c r="FR149" s="200"/>
      <c r="FS149" s="200"/>
      <c r="FT149" s="200"/>
      <c r="FU149" s="200"/>
      <c r="FV149" s="200"/>
      <c r="FW149" s="200"/>
      <c r="FX149" s="200"/>
      <c r="FY149" s="200"/>
      <c r="FZ149" s="200"/>
      <c r="GA149" s="200"/>
      <c r="GB149" s="200"/>
      <c r="GC149" s="200"/>
      <c r="GD149" s="200"/>
      <c r="GE149" s="200"/>
      <c r="GF149" s="200"/>
      <c r="GG149" s="200"/>
      <c r="GH149" s="200"/>
      <c r="GI149" s="200"/>
      <c r="GJ149" s="200"/>
      <c r="GK149" s="200"/>
      <c r="GL149" s="200"/>
      <c r="GM149" s="200"/>
      <c r="GN149" s="200"/>
      <c r="GO149" s="200"/>
      <c r="GP149" s="200"/>
      <c r="GQ149" s="200"/>
      <c r="GR149" s="200"/>
      <c r="GS149" s="200"/>
      <c r="GT149" s="200"/>
      <c r="GU149" s="200"/>
      <c r="GV149" s="200"/>
      <c r="GW149" s="200"/>
      <c r="GX149" s="200"/>
      <c r="GY149" s="200"/>
      <c r="GZ149" s="200"/>
      <c r="HA149" s="200"/>
      <c r="HB149" s="200"/>
      <c r="HC149" s="200"/>
      <c r="HD149" s="200"/>
      <c r="HE149" s="200"/>
      <c r="HF149" s="200"/>
      <c r="HG149" s="200"/>
      <c r="HH149" s="200"/>
      <c r="HI149" s="200"/>
      <c r="HJ149" s="200"/>
      <c r="HK149" s="200"/>
      <c r="HL149" s="200"/>
      <c r="HM149" s="200"/>
      <c r="HN149" s="200"/>
      <c r="HO149" s="200"/>
      <c r="HP149" s="200"/>
      <c r="HQ149" s="200"/>
      <c r="HR149" s="200"/>
      <c r="HS149" s="200"/>
      <c r="HT149" s="200"/>
      <c r="HU149" s="200"/>
      <c r="HV149" s="200"/>
      <c r="HW149" s="200"/>
      <c r="HX149" s="200"/>
      <c r="HY149" s="200"/>
      <c r="HZ149" s="200"/>
      <c r="IA149" s="200"/>
      <c r="IB149" s="200"/>
      <c r="IC149" s="200"/>
      <c r="ID149" s="200"/>
      <c r="IE149" s="200"/>
      <c r="IF149" s="200"/>
      <c r="IG149" s="200"/>
      <c r="IH149" s="200"/>
      <c r="II149" s="200"/>
      <c r="IJ149" s="200"/>
      <c r="IK149" s="200"/>
      <c r="IL149" s="200"/>
      <c r="IM149" s="200"/>
      <c r="IN149" s="200"/>
      <c r="IO149" s="200"/>
      <c r="IP149" s="200"/>
      <c r="IQ149" s="200"/>
      <c r="IR149" s="200"/>
      <c r="IS149" s="200"/>
      <c r="IT149" s="200"/>
      <c r="IU149" s="200"/>
      <c r="IV149" s="200"/>
    </row>
    <row r="150" spans="1:24" ht="18.75" customHeight="1">
      <c r="A150" s="126"/>
      <c r="B150" s="127"/>
      <c r="C150" s="127"/>
      <c r="D150" s="127"/>
      <c r="E150" s="74"/>
      <c r="F150" s="135"/>
      <c r="G150" s="135"/>
      <c r="H150" s="135"/>
      <c r="I150" s="135"/>
      <c r="J150" s="135"/>
      <c r="K150" s="13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6"/>
      <c r="X150" s="136"/>
    </row>
    <row r="151" spans="1:24" ht="23.25" customHeight="1" thickBot="1">
      <c r="A151" s="197"/>
      <c r="B151" s="186"/>
      <c r="C151" s="186"/>
      <c r="D151" s="186"/>
      <c r="E151" s="98"/>
      <c r="F151" s="185"/>
      <c r="G151" s="185"/>
      <c r="H151" s="185"/>
      <c r="I151" s="185"/>
      <c r="J151" s="185"/>
      <c r="K151" s="185"/>
      <c r="L151" s="189"/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90"/>
      <c r="X151" s="188"/>
    </row>
    <row r="152" spans="6:11" ht="10.5">
      <c r="F152" s="122"/>
      <c r="G152" s="122"/>
      <c r="H152" s="122"/>
      <c r="I152" s="122"/>
      <c r="J152" s="122"/>
      <c r="K152" s="122"/>
    </row>
    <row r="153" spans="6:11" ht="10.5">
      <c r="F153" s="122"/>
      <c r="G153" s="122"/>
      <c r="H153" s="122"/>
      <c r="I153" s="122"/>
      <c r="J153" s="122"/>
      <c r="K153" s="122"/>
    </row>
    <row r="154" spans="6:11" ht="10.5">
      <c r="F154" s="122"/>
      <c r="G154" s="122"/>
      <c r="H154" s="122"/>
      <c r="I154" s="122"/>
      <c r="J154" s="122"/>
      <c r="K154" s="122"/>
    </row>
    <row r="155" spans="6:11" ht="10.5">
      <c r="F155" s="122"/>
      <c r="G155" s="122"/>
      <c r="H155" s="122"/>
      <c r="I155" s="122"/>
      <c r="J155" s="122"/>
      <c r="K155" s="122"/>
    </row>
    <row r="156" spans="6:11" ht="10.5">
      <c r="F156" s="122"/>
      <c r="G156" s="122"/>
      <c r="H156" s="122"/>
      <c r="I156" s="122"/>
      <c r="J156" s="122"/>
      <c r="K156" s="122"/>
    </row>
    <row r="157" spans="6:11" ht="10.5">
      <c r="F157" s="122"/>
      <c r="G157" s="122"/>
      <c r="H157" s="122"/>
      <c r="I157" s="122"/>
      <c r="J157" s="122"/>
      <c r="K157" s="122"/>
    </row>
    <row r="158" spans="6:11" ht="10.5">
      <c r="F158" s="122"/>
      <c r="G158" s="122"/>
      <c r="H158" s="122"/>
      <c r="I158" s="122"/>
      <c r="J158" s="122"/>
      <c r="K158" s="122"/>
    </row>
    <row r="159" spans="6:11" ht="10.5">
      <c r="F159" s="122"/>
      <c r="G159" s="122"/>
      <c r="H159" s="122"/>
      <c r="I159" s="122"/>
      <c r="J159" s="122"/>
      <c r="K159" s="122"/>
    </row>
    <row r="160" spans="6:11" ht="10.5">
      <c r="F160" s="122"/>
      <c r="G160" s="122"/>
      <c r="H160" s="122"/>
      <c r="I160" s="122"/>
      <c r="J160" s="122"/>
      <c r="K160" s="122"/>
    </row>
    <row r="161" spans="6:11" ht="10.5">
      <c r="F161" s="122"/>
      <c r="G161" s="122"/>
      <c r="H161" s="122"/>
      <c r="I161" s="122"/>
      <c r="J161" s="122"/>
      <c r="K161" s="122"/>
    </row>
    <row r="162" spans="6:11" ht="10.5">
      <c r="F162" s="122"/>
      <c r="G162" s="122"/>
      <c r="H162" s="122"/>
      <c r="I162" s="122"/>
      <c r="J162" s="122"/>
      <c r="K162" s="122"/>
    </row>
    <row r="163" spans="6:11" ht="10.5">
      <c r="F163" s="122"/>
      <c r="G163" s="122"/>
      <c r="H163" s="122"/>
      <c r="I163" s="122"/>
      <c r="J163" s="122"/>
      <c r="K163" s="122"/>
    </row>
    <row r="164" spans="6:11" ht="10.5">
      <c r="F164" s="122"/>
      <c r="G164" s="122"/>
      <c r="H164" s="122"/>
      <c r="I164" s="122"/>
      <c r="J164" s="122"/>
      <c r="K164" s="122"/>
    </row>
    <row r="165" spans="6:11" ht="10.5">
      <c r="F165" s="122"/>
      <c r="G165" s="122"/>
      <c r="H165" s="122"/>
      <c r="I165" s="122"/>
      <c r="J165" s="122"/>
      <c r="K165" s="122"/>
    </row>
    <row r="166" spans="6:11" ht="10.5">
      <c r="F166" s="122"/>
      <c r="G166" s="122"/>
      <c r="H166" s="122"/>
      <c r="I166" s="122"/>
      <c r="J166" s="122"/>
      <c r="K166" s="122"/>
    </row>
    <row r="167" spans="6:11" ht="10.5">
      <c r="F167" s="122"/>
      <c r="G167" s="122"/>
      <c r="H167" s="122"/>
      <c r="I167" s="122"/>
      <c r="J167" s="122"/>
      <c r="K167" s="122"/>
    </row>
    <row r="168" spans="6:11" ht="10.5">
      <c r="F168" s="122"/>
      <c r="G168" s="122"/>
      <c r="H168" s="122"/>
      <c r="I168" s="122"/>
      <c r="J168" s="122"/>
      <c r="K168" s="122"/>
    </row>
    <row r="169" spans="6:11" ht="10.5">
      <c r="F169" s="122"/>
      <c r="G169" s="122"/>
      <c r="H169" s="122"/>
      <c r="I169" s="122"/>
      <c r="J169" s="122"/>
      <c r="K169" s="122"/>
    </row>
    <row r="170" spans="6:11" ht="10.5">
      <c r="F170" s="122"/>
      <c r="G170" s="122"/>
      <c r="H170" s="122"/>
      <c r="I170" s="122"/>
      <c r="J170" s="122"/>
      <c r="K170" s="122"/>
    </row>
    <row r="171" spans="6:11" ht="10.5">
      <c r="F171" s="122"/>
      <c r="G171" s="122"/>
      <c r="H171" s="122"/>
      <c r="I171" s="122"/>
      <c r="J171" s="122"/>
      <c r="K171" s="122"/>
    </row>
    <row r="172" spans="6:11" ht="10.5">
      <c r="F172" s="122"/>
      <c r="G172" s="122"/>
      <c r="H172" s="122"/>
      <c r="I172" s="122"/>
      <c r="J172" s="122"/>
      <c r="K172" s="122"/>
    </row>
    <row r="173" spans="6:11" ht="10.5">
      <c r="F173" s="122"/>
      <c r="G173" s="122"/>
      <c r="H173" s="122"/>
      <c r="I173" s="122"/>
      <c r="J173" s="122"/>
      <c r="K173" s="122"/>
    </row>
    <row r="174" spans="6:11" ht="10.5">
      <c r="F174" s="122"/>
      <c r="G174" s="122"/>
      <c r="H174" s="122"/>
      <c r="I174" s="122"/>
      <c r="J174" s="122"/>
      <c r="K174" s="122"/>
    </row>
    <row r="175" spans="6:11" ht="10.5">
      <c r="F175" s="122"/>
      <c r="G175" s="122"/>
      <c r="H175" s="122"/>
      <c r="I175" s="122"/>
      <c r="J175" s="122"/>
      <c r="K175" s="122"/>
    </row>
    <row r="176" spans="6:11" ht="10.5">
      <c r="F176" s="122"/>
      <c r="G176" s="122"/>
      <c r="H176" s="122"/>
      <c r="I176" s="122"/>
      <c r="J176" s="122"/>
      <c r="K176" s="122"/>
    </row>
    <row r="177" spans="6:11" ht="10.5">
      <c r="F177" s="122"/>
      <c r="G177" s="122"/>
      <c r="H177" s="122"/>
      <c r="I177" s="122"/>
      <c r="J177" s="122"/>
      <c r="K177" s="122"/>
    </row>
    <row r="178" spans="6:11" ht="10.5">
      <c r="F178" s="122"/>
      <c r="G178" s="122"/>
      <c r="H178" s="122"/>
      <c r="I178" s="122"/>
      <c r="J178" s="122"/>
      <c r="K178" s="122"/>
    </row>
    <row r="179" spans="6:11" ht="10.5">
      <c r="F179" s="122"/>
      <c r="G179" s="122"/>
      <c r="H179" s="122"/>
      <c r="I179" s="122"/>
      <c r="J179" s="122"/>
      <c r="K179" s="122"/>
    </row>
    <row r="180" spans="6:11" ht="10.5">
      <c r="F180" s="122"/>
      <c r="G180" s="122"/>
      <c r="H180" s="122"/>
      <c r="I180" s="122"/>
      <c r="J180" s="122"/>
      <c r="K180" s="122"/>
    </row>
    <row r="181" spans="6:11" ht="10.5">
      <c r="F181" s="122"/>
      <c r="G181" s="122"/>
      <c r="H181" s="122"/>
      <c r="I181" s="122"/>
      <c r="J181" s="122"/>
      <c r="K181" s="122"/>
    </row>
    <row r="182" spans="6:11" ht="10.5">
      <c r="F182" s="122"/>
      <c r="G182" s="122"/>
      <c r="H182" s="122"/>
      <c r="I182" s="122"/>
      <c r="J182" s="122"/>
      <c r="K182" s="122"/>
    </row>
    <row r="183" spans="6:11" ht="10.5">
      <c r="F183" s="122"/>
      <c r="G183" s="122"/>
      <c r="H183" s="122"/>
      <c r="I183" s="122"/>
      <c r="J183" s="122"/>
      <c r="K183" s="122"/>
    </row>
    <row r="184" spans="6:11" ht="10.5">
      <c r="F184" s="122"/>
      <c r="G184" s="122"/>
      <c r="H184" s="122"/>
      <c r="I184" s="122"/>
      <c r="J184" s="122"/>
      <c r="K184" s="122"/>
    </row>
    <row r="185" spans="6:11" ht="10.5">
      <c r="F185" s="122"/>
      <c r="G185" s="122"/>
      <c r="H185" s="122"/>
      <c r="I185" s="122"/>
      <c r="J185" s="122"/>
      <c r="K185" s="122"/>
    </row>
    <row r="186" spans="6:11" ht="10.5">
      <c r="F186" s="122"/>
      <c r="G186" s="122"/>
      <c r="H186" s="122"/>
      <c r="I186" s="122"/>
      <c r="J186" s="122"/>
      <c r="K186" s="122"/>
    </row>
    <row r="187" spans="6:11" ht="10.5">
      <c r="F187" s="122"/>
      <c r="G187" s="122"/>
      <c r="H187" s="122"/>
      <c r="I187" s="122"/>
      <c r="J187" s="122"/>
      <c r="K187" s="122"/>
    </row>
    <row r="188" spans="6:11" ht="10.5">
      <c r="F188" s="122"/>
      <c r="G188" s="122"/>
      <c r="H188" s="122"/>
      <c r="I188" s="122"/>
      <c r="J188" s="122"/>
      <c r="K188" s="122"/>
    </row>
    <row r="189" spans="6:11" ht="10.5">
      <c r="F189" s="122"/>
      <c r="G189" s="122"/>
      <c r="H189" s="122"/>
      <c r="I189" s="122"/>
      <c r="J189" s="122"/>
      <c r="K189" s="122"/>
    </row>
    <row r="190" spans="6:11" ht="10.5">
      <c r="F190" s="122"/>
      <c r="G190" s="122"/>
      <c r="H190" s="122"/>
      <c r="I190" s="122"/>
      <c r="J190" s="122"/>
      <c r="K190" s="122"/>
    </row>
    <row r="191" spans="6:11" ht="10.5">
      <c r="F191" s="122"/>
      <c r="G191" s="122"/>
      <c r="H191" s="122"/>
      <c r="I191" s="122"/>
      <c r="J191" s="122"/>
      <c r="K191" s="122"/>
    </row>
  </sheetData>
  <sheetProtection/>
  <mergeCells count="26">
    <mergeCell ref="W2:X2"/>
    <mergeCell ref="A4:W4"/>
    <mergeCell ref="A6:A8"/>
    <mergeCell ref="B6:B8"/>
    <mergeCell ref="C6:C8"/>
    <mergeCell ref="D6:D8"/>
    <mergeCell ref="E6:E8"/>
    <mergeCell ref="F6:H6"/>
    <mergeCell ref="I6:K6"/>
    <mergeCell ref="L6:N6"/>
    <mergeCell ref="O6:Q6"/>
    <mergeCell ref="R6:T6"/>
    <mergeCell ref="U6:W6"/>
    <mergeCell ref="F7:F8"/>
    <mergeCell ref="G7:H7"/>
    <mergeCell ref="I7:I8"/>
    <mergeCell ref="J7:K7"/>
    <mergeCell ref="L7:L8"/>
    <mergeCell ref="M7:N7"/>
    <mergeCell ref="O7:O8"/>
    <mergeCell ref="P7:Q7"/>
    <mergeCell ref="R7:R8"/>
    <mergeCell ref="S7:T7"/>
    <mergeCell ref="U7:U8"/>
    <mergeCell ref="V7:W7"/>
    <mergeCell ref="X7:X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6"/>
  <sheetViews>
    <sheetView zoomScalePageLayoutView="0" workbookViewId="0" topLeftCell="A118">
      <selection activeCell="Q10" sqref="Q10"/>
    </sheetView>
  </sheetViews>
  <sheetFormatPr defaultColWidth="9.140625" defaultRowHeight="12"/>
  <cols>
    <col min="1" max="1" width="11.28125" style="120" customWidth="1"/>
    <col min="2" max="2" width="52.00390625" style="204" customWidth="1"/>
    <col min="3" max="3" width="6.421875" style="120" customWidth="1"/>
    <col min="4" max="4" width="13.140625" style="120" customWidth="1"/>
    <col min="5" max="6" width="11.7109375" style="120" customWidth="1"/>
    <col min="7" max="7" width="13.7109375" style="120" customWidth="1"/>
    <col min="8" max="8" width="13.28125" style="120" customWidth="1"/>
    <col min="9" max="9" width="14.7109375" style="120" customWidth="1"/>
    <col min="10" max="10" width="17.8515625" style="123" customWidth="1"/>
    <col min="11" max="11" width="17.7109375" style="123" customWidth="1"/>
    <col min="12" max="12" width="18.28125" style="123" customWidth="1"/>
    <col min="13" max="16" width="12.28125" style="123" customWidth="1"/>
    <col min="17" max="18" width="14.28125" style="123" customWidth="1"/>
    <col min="19" max="19" width="13.140625" style="123" customWidth="1"/>
    <col min="20" max="21" width="14.421875" style="123" customWidth="1"/>
    <col min="22" max="22" width="21.140625" style="124" customWidth="1"/>
    <col min="23" max="16384" width="9.28125" style="124" customWidth="1"/>
  </cols>
  <sheetData>
    <row r="1" ht="24" customHeight="1">
      <c r="I1" s="205"/>
    </row>
    <row r="2" spans="1:22" ht="27" customHeight="1">
      <c r="A2" s="57"/>
      <c r="B2" s="58"/>
      <c r="C2" s="57"/>
      <c r="D2" s="57"/>
      <c r="E2" s="57"/>
      <c r="F2" s="57"/>
      <c r="G2" s="57"/>
      <c r="H2" s="57"/>
      <c r="I2" s="57"/>
      <c r="J2" s="59"/>
      <c r="K2" s="59"/>
      <c r="L2" s="116"/>
      <c r="M2" s="116"/>
      <c r="N2" s="117"/>
      <c r="O2" s="117"/>
      <c r="P2" s="59"/>
      <c r="Q2" s="59"/>
      <c r="R2" s="117"/>
      <c r="S2" s="59"/>
      <c r="T2" s="235" t="s">
        <v>698</v>
      </c>
      <c r="U2" s="235"/>
      <c r="V2" s="235"/>
    </row>
    <row r="3" spans="1:21" ht="42.75" customHeight="1">
      <c r="A3" s="237" t="s">
        <v>815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</row>
    <row r="4" spans="1:22" ht="18.75" customHeight="1">
      <c r="A4" s="57"/>
      <c r="B4" s="58"/>
      <c r="C4" s="57"/>
      <c r="D4" s="57"/>
      <c r="E4" s="57"/>
      <c r="F4" s="57"/>
      <c r="G4" s="57"/>
      <c r="H4" s="57"/>
      <c r="I4" s="57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V4" s="60" t="s">
        <v>0</v>
      </c>
    </row>
    <row r="5" spans="1:22" ht="23.25" customHeight="1">
      <c r="A5" s="219" t="s">
        <v>1</v>
      </c>
      <c r="B5" s="238" t="s">
        <v>374</v>
      </c>
      <c r="C5" s="219" t="s">
        <v>375</v>
      </c>
      <c r="D5" s="239" t="s">
        <v>703</v>
      </c>
      <c r="E5" s="239"/>
      <c r="F5" s="239"/>
      <c r="G5" s="239" t="s">
        <v>704</v>
      </c>
      <c r="H5" s="239"/>
      <c r="I5" s="239"/>
      <c r="J5" s="239" t="s">
        <v>184</v>
      </c>
      <c r="K5" s="239"/>
      <c r="L5" s="239"/>
      <c r="M5" s="240" t="s">
        <v>705</v>
      </c>
      <c r="N5" s="240"/>
      <c r="O5" s="240"/>
      <c r="P5" s="239" t="s">
        <v>185</v>
      </c>
      <c r="Q5" s="239"/>
      <c r="R5" s="239"/>
      <c r="S5" s="239" t="s">
        <v>186</v>
      </c>
      <c r="T5" s="239"/>
      <c r="U5" s="239"/>
      <c r="V5" s="206" t="s">
        <v>706</v>
      </c>
    </row>
    <row r="6" spans="1:22" ht="20.25" customHeight="1">
      <c r="A6" s="219"/>
      <c r="B6" s="238"/>
      <c r="C6" s="219"/>
      <c r="D6" s="215" t="s">
        <v>4</v>
      </c>
      <c r="E6" s="215" t="s">
        <v>5</v>
      </c>
      <c r="F6" s="215"/>
      <c r="G6" s="215" t="s">
        <v>4</v>
      </c>
      <c r="H6" s="215" t="s">
        <v>5</v>
      </c>
      <c r="I6" s="215"/>
      <c r="J6" s="215" t="s">
        <v>4</v>
      </c>
      <c r="K6" s="215" t="s">
        <v>5</v>
      </c>
      <c r="L6" s="215"/>
      <c r="M6" s="215" t="s">
        <v>4</v>
      </c>
      <c r="N6" s="215" t="s">
        <v>5</v>
      </c>
      <c r="O6" s="215"/>
      <c r="P6" s="215" t="s">
        <v>4</v>
      </c>
      <c r="Q6" s="215" t="s">
        <v>5</v>
      </c>
      <c r="R6" s="215"/>
      <c r="S6" s="215" t="s">
        <v>4</v>
      </c>
      <c r="T6" s="215" t="s">
        <v>5</v>
      </c>
      <c r="U6" s="215"/>
      <c r="V6" s="217" t="s">
        <v>707</v>
      </c>
    </row>
    <row r="7" spans="1:22" ht="34.5" customHeight="1">
      <c r="A7" s="219"/>
      <c r="B7" s="238"/>
      <c r="C7" s="219"/>
      <c r="D7" s="215"/>
      <c r="E7" s="63" t="s">
        <v>6</v>
      </c>
      <c r="F7" s="63" t="s">
        <v>7</v>
      </c>
      <c r="G7" s="215"/>
      <c r="H7" s="63" t="s">
        <v>6</v>
      </c>
      <c r="I7" s="63" t="s">
        <v>7</v>
      </c>
      <c r="J7" s="215"/>
      <c r="K7" s="63" t="s">
        <v>6</v>
      </c>
      <c r="L7" s="63" t="s">
        <v>7</v>
      </c>
      <c r="M7" s="215"/>
      <c r="N7" s="63" t="s">
        <v>6</v>
      </c>
      <c r="O7" s="63" t="s">
        <v>7</v>
      </c>
      <c r="P7" s="215"/>
      <c r="Q7" s="63" t="s">
        <v>6</v>
      </c>
      <c r="R7" s="63" t="s">
        <v>7</v>
      </c>
      <c r="S7" s="215"/>
      <c r="T7" s="63" t="s">
        <v>6</v>
      </c>
      <c r="U7" s="63" t="s">
        <v>7</v>
      </c>
      <c r="V7" s="217"/>
    </row>
    <row r="8" spans="1:22" ht="16.5" customHeight="1">
      <c r="A8" s="38">
        <v>1</v>
      </c>
      <c r="B8" s="63">
        <v>2</v>
      </c>
      <c r="C8" s="38">
        <v>3</v>
      </c>
      <c r="D8" s="63">
        <v>4</v>
      </c>
      <c r="E8" s="38">
        <v>5</v>
      </c>
      <c r="F8" s="63">
        <v>6</v>
      </c>
      <c r="G8" s="38">
        <v>7</v>
      </c>
      <c r="H8" s="63">
        <v>8</v>
      </c>
      <c r="I8" s="38">
        <v>9</v>
      </c>
      <c r="J8" s="63">
        <v>10</v>
      </c>
      <c r="K8" s="38">
        <v>11</v>
      </c>
      <c r="L8" s="63">
        <v>12</v>
      </c>
      <c r="M8" s="38">
        <v>13</v>
      </c>
      <c r="N8" s="63">
        <v>14</v>
      </c>
      <c r="O8" s="38">
        <v>15</v>
      </c>
      <c r="P8" s="63">
        <v>16</v>
      </c>
      <c r="Q8" s="38">
        <v>17</v>
      </c>
      <c r="R8" s="63">
        <v>18</v>
      </c>
      <c r="S8" s="38">
        <v>19</v>
      </c>
      <c r="T8" s="63">
        <v>20</v>
      </c>
      <c r="U8" s="38">
        <v>21</v>
      </c>
      <c r="V8" s="63">
        <v>22</v>
      </c>
    </row>
    <row r="9" spans="1:22" s="130" customFormat="1" ht="23.25" customHeight="1">
      <c r="A9" s="40" t="s">
        <v>376</v>
      </c>
      <c r="B9" s="118" t="s">
        <v>194</v>
      </c>
      <c r="C9" s="40" t="s">
        <v>10</v>
      </c>
      <c r="D9" s="46">
        <f>E9+F9</f>
        <v>4459621.6</v>
      </c>
      <c r="E9" s="46">
        <f>E13+E19+E55+E60+E68+E78+E86</f>
        <v>3024287.5999999996</v>
      </c>
      <c r="F9" s="46">
        <f>F101</f>
        <v>1435334</v>
      </c>
      <c r="G9" s="46">
        <v>5566721</v>
      </c>
      <c r="H9" s="46">
        <f>H13+H19+H55+H60+H68+H78+H86</f>
        <v>2907461.877</v>
      </c>
      <c r="I9" s="119">
        <f>I103</f>
        <v>2659259.059</v>
      </c>
      <c r="J9" s="50">
        <f>K9+L9</f>
        <v>9005196.46864</v>
      </c>
      <c r="K9" s="50">
        <f>K11+K101+K123</f>
        <v>5010025.31244</v>
      </c>
      <c r="L9" s="50">
        <f>L101+L123</f>
        <v>3995171.1561999996</v>
      </c>
      <c r="M9" s="42">
        <f>J9-G9</f>
        <v>3438475.4686399996</v>
      </c>
      <c r="N9" s="42">
        <f>K9-H9</f>
        <v>2102563.4354399997</v>
      </c>
      <c r="O9" s="42">
        <f>L9-I9</f>
        <v>1335912.0971999997</v>
      </c>
      <c r="P9" s="42">
        <f>R9+Q9</f>
        <v>10542846.818008</v>
      </c>
      <c r="Q9" s="50">
        <v>5748641.4</v>
      </c>
      <c r="R9" s="50">
        <f>R101+R123</f>
        <v>4794205.418008</v>
      </c>
      <c r="S9" s="42">
        <f>T9+U9</f>
        <v>12354574.3016096</v>
      </c>
      <c r="T9" s="50">
        <v>6601527.8</v>
      </c>
      <c r="U9" s="50">
        <f>U101+U123</f>
        <v>5753046.5016096</v>
      </c>
      <c r="V9" s="207"/>
    </row>
    <row r="10" spans="1:22" ht="12.75" customHeight="1">
      <c r="A10" s="39"/>
      <c r="B10" s="74" t="s">
        <v>5</v>
      </c>
      <c r="C10" s="39"/>
      <c r="D10" s="46">
        <f aca="true" t="shared" si="0" ref="D10:D73">E10+F10</f>
        <v>0</v>
      </c>
      <c r="E10" s="37">
        <v>0</v>
      </c>
      <c r="F10" s="37">
        <v>0</v>
      </c>
      <c r="G10" s="46">
        <f aca="true" t="shared" si="1" ref="G10:G73">H10+I10</f>
        <v>0</v>
      </c>
      <c r="H10" s="37">
        <v>0</v>
      </c>
      <c r="I10" s="36">
        <v>0</v>
      </c>
      <c r="J10" s="50">
        <f aca="true" t="shared" si="2" ref="J10:J73">K10+L10</f>
        <v>0</v>
      </c>
      <c r="K10" s="50">
        <f aca="true" t="shared" si="3" ref="K10:K16">H10*5/100+H10</f>
        <v>0</v>
      </c>
      <c r="L10" s="50">
        <f aca="true" t="shared" si="4" ref="L10:L73">I10</f>
        <v>0</v>
      </c>
      <c r="M10" s="42">
        <f aca="true" t="shared" si="5" ref="M10:M73">J10-G10</f>
        <v>0</v>
      </c>
      <c r="N10" s="42">
        <f aca="true" t="shared" si="6" ref="N10:N73">K10-H10</f>
        <v>0</v>
      </c>
      <c r="O10" s="42">
        <f aca="true" t="shared" si="7" ref="O10:O73">L10-I10</f>
        <v>0</v>
      </c>
      <c r="P10" s="42">
        <f aca="true" t="shared" si="8" ref="P10:P73">R10+Q10</f>
        <v>0</v>
      </c>
      <c r="Q10" s="49">
        <f>Q14+Q20+Q56+Q61+Q69+Q79+Q87</f>
        <v>0</v>
      </c>
      <c r="R10" s="50">
        <f aca="true" t="shared" si="9" ref="R10:R73">L10*20/100+L10</f>
        <v>0</v>
      </c>
      <c r="S10" s="42">
        <f aca="true" t="shared" si="10" ref="S10:S73">T10+U10</f>
        <v>0</v>
      </c>
      <c r="T10" s="49">
        <f>T14+T20+T56+T61+T69+T79+T87</f>
        <v>0</v>
      </c>
      <c r="U10" s="50">
        <f aca="true" t="shared" si="11" ref="U10:U73">R10*20/100+R10</f>
        <v>0</v>
      </c>
      <c r="V10" s="208"/>
    </row>
    <row r="11" spans="1:22" s="130" customFormat="1" ht="24.75" customHeight="1">
      <c r="A11" s="40" t="s">
        <v>377</v>
      </c>
      <c r="B11" s="118" t="s">
        <v>378</v>
      </c>
      <c r="C11" s="40" t="s">
        <v>379</v>
      </c>
      <c r="D11" s="46">
        <f t="shared" si="0"/>
        <v>0</v>
      </c>
      <c r="E11" s="46">
        <v>0</v>
      </c>
      <c r="F11" s="37">
        <v>0</v>
      </c>
      <c r="G11" s="46">
        <f t="shared" si="1"/>
        <v>0</v>
      </c>
      <c r="H11" s="37">
        <v>0</v>
      </c>
      <c r="I11" s="36">
        <v>0</v>
      </c>
      <c r="J11" s="50">
        <f t="shared" si="2"/>
        <v>5010025.31244</v>
      </c>
      <c r="K11" s="50">
        <f>K13+K19+K55+K60+K68+K78+K86</f>
        <v>5010025.31244</v>
      </c>
      <c r="L11" s="50">
        <f t="shared" si="4"/>
        <v>0</v>
      </c>
      <c r="M11" s="42">
        <f t="shared" si="5"/>
        <v>5010025.31244</v>
      </c>
      <c r="N11" s="42">
        <f t="shared" si="6"/>
        <v>5010025.31244</v>
      </c>
      <c r="O11" s="42">
        <f t="shared" si="7"/>
        <v>0</v>
      </c>
      <c r="P11" s="42">
        <f t="shared" si="8"/>
        <v>5748641.252057199</v>
      </c>
      <c r="Q11" s="50">
        <f>Q13+Q19+Q55+Q60+Q68+Q78+Q86</f>
        <v>5748641.252057199</v>
      </c>
      <c r="R11" s="50">
        <f t="shared" si="9"/>
        <v>0</v>
      </c>
      <c r="S11" s="42">
        <f t="shared" si="10"/>
        <v>6601527.604865778</v>
      </c>
      <c r="T11" s="50">
        <f>T13+T19+T55+T60+T68+T78+T86</f>
        <v>6601527.604865778</v>
      </c>
      <c r="U11" s="50">
        <f t="shared" si="11"/>
        <v>0</v>
      </c>
      <c r="V11" s="207"/>
    </row>
    <row r="12" spans="1:22" ht="12.75" customHeight="1">
      <c r="A12" s="39"/>
      <c r="B12" s="74" t="s">
        <v>5</v>
      </c>
      <c r="C12" s="39"/>
      <c r="D12" s="46">
        <f t="shared" si="0"/>
        <v>0</v>
      </c>
      <c r="E12" s="37">
        <v>0</v>
      </c>
      <c r="F12" s="37">
        <v>0</v>
      </c>
      <c r="G12" s="46">
        <f t="shared" si="1"/>
        <v>0</v>
      </c>
      <c r="H12" s="37">
        <v>0</v>
      </c>
      <c r="I12" s="36">
        <v>0</v>
      </c>
      <c r="J12" s="50">
        <f t="shared" si="2"/>
        <v>0</v>
      </c>
      <c r="K12" s="50">
        <f t="shared" si="3"/>
        <v>0</v>
      </c>
      <c r="L12" s="50">
        <f t="shared" si="4"/>
        <v>0</v>
      </c>
      <c r="M12" s="42">
        <f t="shared" si="5"/>
        <v>0</v>
      </c>
      <c r="N12" s="42">
        <f t="shared" si="6"/>
        <v>0</v>
      </c>
      <c r="O12" s="42">
        <f t="shared" si="7"/>
        <v>0</v>
      </c>
      <c r="P12" s="42">
        <f t="shared" si="8"/>
        <v>0</v>
      </c>
      <c r="Q12" s="75"/>
      <c r="R12" s="50">
        <f t="shared" si="9"/>
        <v>0</v>
      </c>
      <c r="S12" s="42">
        <f t="shared" si="10"/>
        <v>0</v>
      </c>
      <c r="T12" s="75"/>
      <c r="U12" s="50">
        <f t="shared" si="11"/>
        <v>0</v>
      </c>
      <c r="V12" s="208"/>
    </row>
    <row r="13" spans="1:22" s="130" customFormat="1" ht="25.5" customHeight="1">
      <c r="A13" s="40" t="s">
        <v>380</v>
      </c>
      <c r="B13" s="68" t="s">
        <v>381</v>
      </c>
      <c r="C13" s="40" t="s">
        <v>379</v>
      </c>
      <c r="D13" s="46">
        <f t="shared" si="0"/>
        <v>1004026</v>
      </c>
      <c r="E13" s="46">
        <v>1004026</v>
      </c>
      <c r="F13" s="37">
        <v>0</v>
      </c>
      <c r="G13" s="46">
        <f t="shared" si="1"/>
        <v>914562.5</v>
      </c>
      <c r="H13" s="119">
        <f>H15</f>
        <v>914562.5</v>
      </c>
      <c r="I13" s="36">
        <v>0</v>
      </c>
      <c r="J13" s="50">
        <f t="shared" si="2"/>
        <v>1290740.2</v>
      </c>
      <c r="K13" s="50">
        <f>K17+K18</f>
        <v>1290740.2</v>
      </c>
      <c r="L13" s="50">
        <f t="shared" si="4"/>
        <v>0</v>
      </c>
      <c r="M13" s="42">
        <f t="shared" si="5"/>
        <v>376177.69999999995</v>
      </c>
      <c r="N13" s="42">
        <f t="shared" si="6"/>
        <v>376177.69999999995</v>
      </c>
      <c r="O13" s="42">
        <f t="shared" si="7"/>
        <v>0</v>
      </c>
      <c r="P13" s="42">
        <f t="shared" si="8"/>
        <v>1470535.091</v>
      </c>
      <c r="Q13" s="50">
        <f>Q17+Q18</f>
        <v>1470535.091</v>
      </c>
      <c r="R13" s="50">
        <f t="shared" si="9"/>
        <v>0</v>
      </c>
      <c r="S13" s="42">
        <f t="shared" si="10"/>
        <v>1691115.3546499999</v>
      </c>
      <c r="T13" s="50">
        <f>T17+T18</f>
        <v>1691115.3546499999</v>
      </c>
      <c r="U13" s="50">
        <f t="shared" si="11"/>
        <v>0</v>
      </c>
      <c r="V13" s="207"/>
    </row>
    <row r="14" spans="1:22" ht="12.75" customHeight="1">
      <c r="A14" s="39"/>
      <c r="B14" s="74" t="s">
        <v>5</v>
      </c>
      <c r="C14" s="39"/>
      <c r="D14" s="46">
        <f t="shared" si="0"/>
        <v>0</v>
      </c>
      <c r="E14" s="37">
        <v>0</v>
      </c>
      <c r="F14" s="37">
        <v>0</v>
      </c>
      <c r="G14" s="46">
        <f t="shared" si="1"/>
        <v>0</v>
      </c>
      <c r="H14" s="36">
        <v>0</v>
      </c>
      <c r="I14" s="36">
        <v>0</v>
      </c>
      <c r="J14" s="50">
        <f t="shared" si="2"/>
        <v>0</v>
      </c>
      <c r="K14" s="50">
        <f t="shared" si="3"/>
        <v>0</v>
      </c>
      <c r="L14" s="50">
        <f t="shared" si="4"/>
        <v>0</v>
      </c>
      <c r="M14" s="42">
        <f t="shared" si="5"/>
        <v>0</v>
      </c>
      <c r="N14" s="42">
        <f t="shared" si="6"/>
        <v>0</v>
      </c>
      <c r="O14" s="42">
        <f t="shared" si="7"/>
        <v>0</v>
      </c>
      <c r="P14" s="42">
        <f t="shared" si="8"/>
        <v>0</v>
      </c>
      <c r="Q14" s="42">
        <f aca="true" t="shared" si="12" ref="Q14:Q77">K14*13/100+K14</f>
        <v>0</v>
      </c>
      <c r="R14" s="50">
        <f t="shared" si="9"/>
        <v>0</v>
      </c>
      <c r="S14" s="42">
        <f t="shared" si="10"/>
        <v>0</v>
      </c>
      <c r="T14" s="50">
        <f aca="true" t="shared" si="13" ref="T14:T77">Q14*15/100+Q14</f>
        <v>0</v>
      </c>
      <c r="U14" s="50">
        <f t="shared" si="11"/>
        <v>0</v>
      </c>
      <c r="V14" s="208"/>
    </row>
    <row r="15" spans="1:22" s="130" customFormat="1" ht="25.5" customHeight="1">
      <c r="A15" s="40" t="s">
        <v>382</v>
      </c>
      <c r="B15" s="68" t="s">
        <v>383</v>
      </c>
      <c r="C15" s="40" t="s">
        <v>379</v>
      </c>
      <c r="D15" s="46">
        <f t="shared" si="0"/>
        <v>1004026</v>
      </c>
      <c r="E15" s="46">
        <v>1004026</v>
      </c>
      <c r="F15" s="37">
        <v>0</v>
      </c>
      <c r="G15" s="46">
        <f t="shared" si="1"/>
        <v>914562.5</v>
      </c>
      <c r="H15" s="119">
        <f>H17+H18</f>
        <v>914562.5</v>
      </c>
      <c r="I15" s="36">
        <v>0</v>
      </c>
      <c r="J15" s="50">
        <f t="shared" si="2"/>
        <v>1290740.2</v>
      </c>
      <c r="K15" s="119">
        <f>K17+K18</f>
        <v>1290740.2</v>
      </c>
      <c r="L15" s="50">
        <f t="shared" si="4"/>
        <v>0</v>
      </c>
      <c r="M15" s="42">
        <f t="shared" si="5"/>
        <v>376177.69999999995</v>
      </c>
      <c r="N15" s="42">
        <f t="shared" si="6"/>
        <v>376177.69999999995</v>
      </c>
      <c r="O15" s="42">
        <f t="shared" si="7"/>
        <v>0</v>
      </c>
      <c r="P15" s="42">
        <f t="shared" si="8"/>
        <v>1470535.091</v>
      </c>
      <c r="Q15" s="119">
        <f>Q17+Q18</f>
        <v>1470535.091</v>
      </c>
      <c r="R15" s="50">
        <f t="shared" si="9"/>
        <v>0</v>
      </c>
      <c r="S15" s="42">
        <f t="shared" si="10"/>
        <v>1691115.3546499999</v>
      </c>
      <c r="T15" s="119">
        <f>T17+T18</f>
        <v>1691115.3546499999</v>
      </c>
      <c r="U15" s="50">
        <f t="shared" si="11"/>
        <v>0</v>
      </c>
      <c r="V15" s="207"/>
    </row>
    <row r="16" spans="1:22" ht="12.75" customHeight="1">
      <c r="A16" s="39"/>
      <c r="B16" s="74" t="s">
        <v>202</v>
      </c>
      <c r="C16" s="39"/>
      <c r="D16" s="46">
        <f t="shared" si="0"/>
        <v>0</v>
      </c>
      <c r="E16" s="37">
        <v>0</v>
      </c>
      <c r="F16" s="37">
        <v>0</v>
      </c>
      <c r="G16" s="46">
        <f t="shared" si="1"/>
        <v>0</v>
      </c>
      <c r="H16" s="36">
        <v>0</v>
      </c>
      <c r="I16" s="36">
        <v>0</v>
      </c>
      <c r="J16" s="50">
        <f t="shared" si="2"/>
        <v>0</v>
      </c>
      <c r="K16" s="50">
        <f t="shared" si="3"/>
        <v>0</v>
      </c>
      <c r="L16" s="50">
        <f t="shared" si="4"/>
        <v>0</v>
      </c>
      <c r="M16" s="42">
        <f t="shared" si="5"/>
        <v>0</v>
      </c>
      <c r="N16" s="42">
        <f t="shared" si="6"/>
        <v>0</v>
      </c>
      <c r="O16" s="42">
        <f t="shared" si="7"/>
        <v>0</v>
      </c>
      <c r="P16" s="42">
        <f t="shared" si="8"/>
        <v>0</v>
      </c>
      <c r="Q16" s="42">
        <f t="shared" si="12"/>
        <v>0</v>
      </c>
      <c r="R16" s="50">
        <f t="shared" si="9"/>
        <v>0</v>
      </c>
      <c r="S16" s="42">
        <f t="shared" si="10"/>
        <v>0</v>
      </c>
      <c r="T16" s="50">
        <f t="shared" si="13"/>
        <v>0</v>
      </c>
      <c r="U16" s="50">
        <f t="shared" si="11"/>
        <v>0</v>
      </c>
      <c r="V16" s="208"/>
    </row>
    <row r="17" spans="1:22" ht="14.25" customHeight="1">
      <c r="A17" s="39" t="s">
        <v>384</v>
      </c>
      <c r="B17" s="74" t="s">
        <v>385</v>
      </c>
      <c r="C17" s="39" t="s">
        <v>384</v>
      </c>
      <c r="D17" s="46">
        <f t="shared" si="0"/>
        <v>1004026</v>
      </c>
      <c r="E17" s="37">
        <v>1004026</v>
      </c>
      <c r="F17" s="37">
        <v>0</v>
      </c>
      <c r="G17" s="46">
        <f t="shared" si="1"/>
        <v>857047.5</v>
      </c>
      <c r="H17" s="36">
        <v>857047.5</v>
      </c>
      <c r="I17" s="36">
        <v>0</v>
      </c>
      <c r="J17" s="50">
        <f>K17+L17</f>
        <v>1199866.5</v>
      </c>
      <c r="K17" s="50">
        <f>H17*40/100+H17</f>
        <v>1199866.5</v>
      </c>
      <c r="L17" s="50">
        <f t="shared" si="4"/>
        <v>0</v>
      </c>
      <c r="M17" s="42">
        <f t="shared" si="5"/>
        <v>342819</v>
      </c>
      <c r="N17" s="42">
        <f t="shared" si="6"/>
        <v>342819</v>
      </c>
      <c r="O17" s="42">
        <f t="shared" si="7"/>
        <v>0</v>
      </c>
      <c r="P17" s="42">
        <f t="shared" si="8"/>
        <v>1367847.81</v>
      </c>
      <c r="Q17" s="42">
        <f>K17*14/100+K17</f>
        <v>1367847.81</v>
      </c>
      <c r="R17" s="50">
        <f t="shared" si="9"/>
        <v>0</v>
      </c>
      <c r="S17" s="42">
        <f t="shared" si="10"/>
        <v>1573024.9815</v>
      </c>
      <c r="T17" s="50">
        <f t="shared" si="13"/>
        <v>1573024.9815</v>
      </c>
      <c r="U17" s="50">
        <f t="shared" si="11"/>
        <v>0</v>
      </c>
      <c r="V17" s="208"/>
    </row>
    <row r="18" spans="1:22" ht="26.25" customHeight="1">
      <c r="A18" s="39" t="s">
        <v>386</v>
      </c>
      <c r="B18" s="74" t="s">
        <v>387</v>
      </c>
      <c r="C18" s="39" t="s">
        <v>386</v>
      </c>
      <c r="D18" s="46">
        <f t="shared" si="0"/>
        <v>0</v>
      </c>
      <c r="E18" s="37">
        <v>0</v>
      </c>
      <c r="F18" s="37">
        <v>0</v>
      </c>
      <c r="G18" s="46">
        <f t="shared" si="1"/>
        <v>57515</v>
      </c>
      <c r="H18" s="36">
        <v>57515</v>
      </c>
      <c r="I18" s="36">
        <v>0</v>
      </c>
      <c r="J18" s="50">
        <f t="shared" si="2"/>
        <v>90873.7</v>
      </c>
      <c r="K18" s="50">
        <f>H18*58/100+H18</f>
        <v>90873.7</v>
      </c>
      <c r="L18" s="50">
        <f t="shared" si="4"/>
        <v>0</v>
      </c>
      <c r="M18" s="42">
        <f t="shared" si="5"/>
        <v>33358.7</v>
      </c>
      <c r="N18" s="42">
        <f t="shared" si="6"/>
        <v>33358.7</v>
      </c>
      <c r="O18" s="42">
        <f t="shared" si="7"/>
        <v>0</v>
      </c>
      <c r="P18" s="42">
        <f t="shared" si="8"/>
        <v>102687.28099999999</v>
      </c>
      <c r="Q18" s="42">
        <f t="shared" si="12"/>
        <v>102687.28099999999</v>
      </c>
      <c r="R18" s="50">
        <f t="shared" si="9"/>
        <v>0</v>
      </c>
      <c r="S18" s="42">
        <f t="shared" si="10"/>
        <v>118090.37314999998</v>
      </c>
      <c r="T18" s="50">
        <f t="shared" si="13"/>
        <v>118090.37314999998</v>
      </c>
      <c r="U18" s="50">
        <f t="shared" si="11"/>
        <v>0</v>
      </c>
      <c r="V18" s="208"/>
    </row>
    <row r="19" spans="1:22" s="130" customFormat="1" ht="29.25" customHeight="1">
      <c r="A19" s="40" t="s">
        <v>388</v>
      </c>
      <c r="B19" s="68" t="s">
        <v>389</v>
      </c>
      <c r="C19" s="40" t="s">
        <v>379</v>
      </c>
      <c r="D19" s="46">
        <f t="shared" si="0"/>
        <v>638263.6</v>
      </c>
      <c r="E19" s="46">
        <f>E21+E29+E33+E42+E45+E49</f>
        <v>638263.6</v>
      </c>
      <c r="F19" s="37">
        <v>0</v>
      </c>
      <c r="G19" s="46">
        <f t="shared" si="1"/>
        <v>519807</v>
      </c>
      <c r="H19" s="119">
        <f>H21+H29+H33+H42+H45+H49</f>
        <v>519807</v>
      </c>
      <c r="I19" s="36">
        <v>0</v>
      </c>
      <c r="J19" s="50">
        <f t="shared" si="2"/>
        <v>863412.06</v>
      </c>
      <c r="K19" s="50">
        <f>K21+K29+K33+K42+K45+K49</f>
        <v>863412.06</v>
      </c>
      <c r="L19" s="50">
        <f t="shared" si="4"/>
        <v>0</v>
      </c>
      <c r="M19" s="42">
        <f t="shared" si="5"/>
        <v>343605.06000000006</v>
      </c>
      <c r="N19" s="42">
        <f t="shared" si="6"/>
        <v>343605.06000000006</v>
      </c>
      <c r="O19" s="42">
        <f t="shared" si="7"/>
        <v>0</v>
      </c>
      <c r="P19" s="42">
        <f t="shared" si="8"/>
        <v>975655.6277999999</v>
      </c>
      <c r="Q19" s="50">
        <f>Q21+Q29+Q33+Q42+Q45+Q49</f>
        <v>975655.6277999999</v>
      </c>
      <c r="R19" s="50">
        <f t="shared" si="9"/>
        <v>0</v>
      </c>
      <c r="S19" s="42">
        <f t="shared" si="10"/>
        <v>1122003.9719699998</v>
      </c>
      <c r="T19" s="50">
        <f>T21+T29+T33+T42+T45+T49</f>
        <v>1122003.9719699998</v>
      </c>
      <c r="U19" s="50">
        <f t="shared" si="11"/>
        <v>0</v>
      </c>
      <c r="V19" s="207"/>
    </row>
    <row r="20" spans="1:22" ht="12.75" customHeight="1">
      <c r="A20" s="39"/>
      <c r="B20" s="74" t="s">
        <v>5</v>
      </c>
      <c r="C20" s="39"/>
      <c r="D20" s="46">
        <f t="shared" si="0"/>
        <v>0</v>
      </c>
      <c r="E20" s="37">
        <v>0</v>
      </c>
      <c r="F20" s="37">
        <v>0</v>
      </c>
      <c r="G20" s="46">
        <f t="shared" si="1"/>
        <v>0</v>
      </c>
      <c r="H20" s="36">
        <v>0</v>
      </c>
      <c r="I20" s="36">
        <v>0</v>
      </c>
      <c r="J20" s="50">
        <f t="shared" si="2"/>
        <v>0</v>
      </c>
      <c r="K20" s="50">
        <f aca="true" t="shared" si="14" ref="K20:K81">H20*58/100+H20</f>
        <v>0</v>
      </c>
      <c r="L20" s="50">
        <f t="shared" si="4"/>
        <v>0</v>
      </c>
      <c r="M20" s="42">
        <f t="shared" si="5"/>
        <v>0</v>
      </c>
      <c r="N20" s="42">
        <f t="shared" si="6"/>
        <v>0</v>
      </c>
      <c r="O20" s="42">
        <f t="shared" si="7"/>
        <v>0</v>
      </c>
      <c r="P20" s="42">
        <f t="shared" si="8"/>
        <v>0</v>
      </c>
      <c r="Q20" s="42">
        <f t="shared" si="12"/>
        <v>0</v>
      </c>
      <c r="R20" s="50">
        <f t="shared" si="9"/>
        <v>0</v>
      </c>
      <c r="S20" s="42">
        <f t="shared" si="10"/>
        <v>0</v>
      </c>
      <c r="T20" s="50">
        <f t="shared" si="13"/>
        <v>0</v>
      </c>
      <c r="U20" s="50">
        <f t="shared" si="11"/>
        <v>0</v>
      </c>
      <c r="V20" s="208"/>
    </row>
    <row r="21" spans="1:22" s="130" customFormat="1" ht="25.5" customHeight="1">
      <c r="A21" s="40" t="s">
        <v>390</v>
      </c>
      <c r="B21" s="68" t="s">
        <v>391</v>
      </c>
      <c r="C21" s="40" t="s">
        <v>379</v>
      </c>
      <c r="D21" s="46">
        <f>E21+F21</f>
        <v>234604.3</v>
      </c>
      <c r="E21" s="46">
        <f>E24+E25+E26+E27+E28+E23</f>
        <v>234604.3</v>
      </c>
      <c r="F21" s="37">
        <v>0</v>
      </c>
      <c r="G21" s="46">
        <f t="shared" si="1"/>
        <v>153040</v>
      </c>
      <c r="H21" s="119">
        <v>153040</v>
      </c>
      <c r="I21" s="36">
        <v>0</v>
      </c>
      <c r="J21" s="50">
        <f t="shared" si="2"/>
        <v>261309.2</v>
      </c>
      <c r="K21" s="50">
        <f>K22+K23+K24+K25+K26+K27+K28</f>
        <v>261309.2</v>
      </c>
      <c r="L21" s="50">
        <f t="shared" si="4"/>
        <v>0</v>
      </c>
      <c r="M21" s="42">
        <f t="shared" si="5"/>
        <v>108269.20000000001</v>
      </c>
      <c r="N21" s="42">
        <f t="shared" si="6"/>
        <v>108269.20000000001</v>
      </c>
      <c r="O21" s="42">
        <f t="shared" si="7"/>
        <v>0</v>
      </c>
      <c r="P21" s="42">
        <f t="shared" si="8"/>
        <v>295279.396</v>
      </c>
      <c r="Q21" s="50">
        <f>Q22+Q23+Q24+Q25+Q26+Q27+Q28</f>
        <v>295279.396</v>
      </c>
      <c r="R21" s="50">
        <f t="shared" si="9"/>
        <v>0</v>
      </c>
      <c r="S21" s="42">
        <f t="shared" si="10"/>
        <v>339571.30540000007</v>
      </c>
      <c r="T21" s="50">
        <f>T22+T23+T24+T25+T26+T27+T28</f>
        <v>339571.30540000007</v>
      </c>
      <c r="U21" s="50">
        <f t="shared" si="11"/>
        <v>0</v>
      </c>
      <c r="V21" s="207"/>
    </row>
    <row r="22" spans="1:22" ht="12.75" customHeight="1">
      <c r="A22" s="39"/>
      <c r="B22" s="74" t="s">
        <v>202</v>
      </c>
      <c r="C22" s="39"/>
      <c r="D22" s="46">
        <f t="shared" si="0"/>
        <v>0</v>
      </c>
      <c r="E22" s="37">
        <v>0</v>
      </c>
      <c r="F22" s="37">
        <v>0</v>
      </c>
      <c r="G22" s="46">
        <f t="shared" si="1"/>
        <v>0</v>
      </c>
      <c r="H22" s="36">
        <v>0</v>
      </c>
      <c r="I22" s="36">
        <v>0</v>
      </c>
      <c r="J22" s="50">
        <f t="shared" si="2"/>
        <v>0</v>
      </c>
      <c r="K22" s="50">
        <f t="shared" si="14"/>
        <v>0</v>
      </c>
      <c r="L22" s="50">
        <f t="shared" si="4"/>
        <v>0</v>
      </c>
      <c r="M22" s="42">
        <f t="shared" si="5"/>
        <v>0</v>
      </c>
      <c r="N22" s="42">
        <f t="shared" si="6"/>
        <v>0</v>
      </c>
      <c r="O22" s="42">
        <f t="shared" si="7"/>
        <v>0</v>
      </c>
      <c r="P22" s="42">
        <f t="shared" si="8"/>
        <v>0</v>
      </c>
      <c r="Q22" s="42">
        <f t="shared" si="12"/>
        <v>0</v>
      </c>
      <c r="R22" s="50">
        <f t="shared" si="9"/>
        <v>0</v>
      </c>
      <c r="S22" s="42">
        <f t="shared" si="10"/>
        <v>0</v>
      </c>
      <c r="T22" s="50">
        <f t="shared" si="13"/>
        <v>0</v>
      </c>
      <c r="U22" s="50">
        <f t="shared" si="11"/>
        <v>0</v>
      </c>
      <c r="V22" s="208"/>
    </row>
    <row r="23" spans="1:22" ht="12.75" customHeight="1">
      <c r="A23" s="39">
        <v>4211</v>
      </c>
      <c r="B23" s="74" t="s">
        <v>708</v>
      </c>
      <c r="C23" s="39">
        <v>4211</v>
      </c>
      <c r="D23" s="46">
        <v>500</v>
      </c>
      <c r="E23" s="37">
        <v>500</v>
      </c>
      <c r="F23" s="37">
        <v>0</v>
      </c>
      <c r="G23" s="46">
        <f t="shared" si="1"/>
        <v>700</v>
      </c>
      <c r="H23" s="36">
        <v>700</v>
      </c>
      <c r="I23" s="36">
        <v>0</v>
      </c>
      <c r="J23" s="50">
        <f t="shared" si="2"/>
        <v>1106</v>
      </c>
      <c r="K23" s="50">
        <f t="shared" si="14"/>
        <v>1106</v>
      </c>
      <c r="L23" s="50">
        <f t="shared" si="4"/>
        <v>0</v>
      </c>
      <c r="M23" s="42">
        <f t="shared" si="5"/>
        <v>406</v>
      </c>
      <c r="N23" s="42">
        <f t="shared" si="6"/>
        <v>406</v>
      </c>
      <c r="O23" s="42">
        <f t="shared" si="7"/>
        <v>0</v>
      </c>
      <c r="P23" s="42">
        <f t="shared" si="8"/>
        <v>1249.78</v>
      </c>
      <c r="Q23" s="42">
        <f t="shared" si="12"/>
        <v>1249.78</v>
      </c>
      <c r="R23" s="50">
        <f t="shared" si="9"/>
        <v>0</v>
      </c>
      <c r="S23" s="42">
        <f t="shared" si="10"/>
        <v>1437.247</v>
      </c>
      <c r="T23" s="50">
        <f t="shared" si="13"/>
        <v>1437.247</v>
      </c>
      <c r="U23" s="50">
        <f t="shared" si="11"/>
        <v>0</v>
      </c>
      <c r="V23" s="208"/>
    </row>
    <row r="24" spans="1:22" ht="12.75" customHeight="1">
      <c r="A24" s="39" t="s">
        <v>392</v>
      </c>
      <c r="B24" s="74" t="s">
        <v>393</v>
      </c>
      <c r="C24" s="39" t="s">
        <v>392</v>
      </c>
      <c r="D24" s="46">
        <f>E24+F24</f>
        <v>116786.4</v>
      </c>
      <c r="E24" s="37">
        <v>116786.4</v>
      </c>
      <c r="F24" s="37">
        <v>0</v>
      </c>
      <c r="G24" s="46">
        <f t="shared" si="1"/>
        <v>110500</v>
      </c>
      <c r="H24" s="36">
        <v>110500</v>
      </c>
      <c r="I24" s="36">
        <v>0</v>
      </c>
      <c r="J24" s="50">
        <f t="shared" si="2"/>
        <v>174590</v>
      </c>
      <c r="K24" s="50">
        <f t="shared" si="14"/>
        <v>174590</v>
      </c>
      <c r="L24" s="50">
        <f t="shared" si="4"/>
        <v>0</v>
      </c>
      <c r="M24" s="42">
        <f t="shared" si="5"/>
        <v>64090</v>
      </c>
      <c r="N24" s="42">
        <f t="shared" si="6"/>
        <v>64090</v>
      </c>
      <c r="O24" s="42">
        <f t="shared" si="7"/>
        <v>0</v>
      </c>
      <c r="P24" s="42">
        <f t="shared" si="8"/>
        <v>197286.7</v>
      </c>
      <c r="Q24" s="42">
        <f t="shared" si="12"/>
        <v>197286.7</v>
      </c>
      <c r="R24" s="50">
        <f t="shared" si="9"/>
        <v>0</v>
      </c>
      <c r="S24" s="42">
        <f t="shared" si="10"/>
        <v>226879.70500000002</v>
      </c>
      <c r="T24" s="50">
        <f t="shared" si="13"/>
        <v>226879.70500000002</v>
      </c>
      <c r="U24" s="50">
        <f t="shared" si="11"/>
        <v>0</v>
      </c>
      <c r="V24" s="208"/>
    </row>
    <row r="25" spans="1:22" ht="12.75" customHeight="1">
      <c r="A25" s="39" t="s">
        <v>394</v>
      </c>
      <c r="B25" s="74" t="s">
        <v>395</v>
      </c>
      <c r="C25" s="39" t="s">
        <v>394</v>
      </c>
      <c r="D25" s="46">
        <f t="shared" si="0"/>
        <v>106291</v>
      </c>
      <c r="E25" s="37">
        <v>106291</v>
      </c>
      <c r="F25" s="37">
        <v>0</v>
      </c>
      <c r="G25" s="46">
        <f t="shared" si="1"/>
        <v>29400</v>
      </c>
      <c r="H25" s="36">
        <v>29400</v>
      </c>
      <c r="I25" s="36">
        <v>0</v>
      </c>
      <c r="J25" s="50">
        <f t="shared" si="2"/>
        <v>64680</v>
      </c>
      <c r="K25" s="50">
        <f>H25*120/100+H25</f>
        <v>64680</v>
      </c>
      <c r="L25" s="50">
        <f t="shared" si="4"/>
        <v>0</v>
      </c>
      <c r="M25" s="42">
        <f t="shared" si="5"/>
        <v>35280</v>
      </c>
      <c r="N25" s="42">
        <f t="shared" si="6"/>
        <v>35280</v>
      </c>
      <c r="O25" s="42">
        <f t="shared" si="7"/>
        <v>0</v>
      </c>
      <c r="P25" s="42">
        <f t="shared" si="8"/>
        <v>73088.4</v>
      </c>
      <c r="Q25" s="42">
        <f t="shared" si="12"/>
        <v>73088.4</v>
      </c>
      <c r="R25" s="50">
        <f t="shared" si="9"/>
        <v>0</v>
      </c>
      <c r="S25" s="42">
        <f t="shared" si="10"/>
        <v>84051.65999999999</v>
      </c>
      <c r="T25" s="50">
        <f t="shared" si="13"/>
        <v>84051.65999999999</v>
      </c>
      <c r="U25" s="50">
        <f t="shared" si="11"/>
        <v>0</v>
      </c>
      <c r="V25" s="208"/>
    </row>
    <row r="26" spans="1:22" ht="12.75" customHeight="1">
      <c r="A26" s="39" t="s">
        <v>396</v>
      </c>
      <c r="B26" s="74" t="s">
        <v>397</v>
      </c>
      <c r="C26" s="39" t="s">
        <v>396</v>
      </c>
      <c r="D26" s="46">
        <f t="shared" si="0"/>
        <v>8026.9</v>
      </c>
      <c r="E26" s="37">
        <v>8026.9</v>
      </c>
      <c r="F26" s="37">
        <v>0</v>
      </c>
      <c r="G26" s="46">
        <f t="shared" si="1"/>
        <v>5540</v>
      </c>
      <c r="H26" s="36">
        <v>5540</v>
      </c>
      <c r="I26" s="36">
        <v>0</v>
      </c>
      <c r="J26" s="50">
        <f t="shared" si="2"/>
        <v>8753.2</v>
      </c>
      <c r="K26" s="50">
        <f>H26*58/100+H26</f>
        <v>8753.2</v>
      </c>
      <c r="L26" s="50">
        <f t="shared" si="4"/>
        <v>0</v>
      </c>
      <c r="M26" s="42">
        <f t="shared" si="5"/>
        <v>3213.2000000000007</v>
      </c>
      <c r="N26" s="42">
        <f t="shared" si="6"/>
        <v>3213.2000000000007</v>
      </c>
      <c r="O26" s="42">
        <f t="shared" si="7"/>
        <v>0</v>
      </c>
      <c r="P26" s="42">
        <f t="shared" si="8"/>
        <v>9891.116000000002</v>
      </c>
      <c r="Q26" s="42">
        <f>K26*13/100+K26</f>
        <v>9891.116000000002</v>
      </c>
      <c r="R26" s="50">
        <f t="shared" si="9"/>
        <v>0</v>
      </c>
      <c r="S26" s="42">
        <f t="shared" si="10"/>
        <v>11374.783400000002</v>
      </c>
      <c r="T26" s="50">
        <f t="shared" si="13"/>
        <v>11374.783400000002</v>
      </c>
      <c r="U26" s="50">
        <f t="shared" si="11"/>
        <v>0</v>
      </c>
      <c r="V26" s="208"/>
    </row>
    <row r="27" spans="1:22" ht="12.75" customHeight="1">
      <c r="A27" s="39" t="s">
        <v>398</v>
      </c>
      <c r="B27" s="74" t="s">
        <v>399</v>
      </c>
      <c r="C27" s="39" t="s">
        <v>398</v>
      </c>
      <c r="D27" s="46">
        <f>E27+F27</f>
        <v>1500</v>
      </c>
      <c r="E27" s="37">
        <v>1500</v>
      </c>
      <c r="F27" s="37">
        <v>0</v>
      </c>
      <c r="G27" s="46">
        <f t="shared" si="1"/>
        <v>900</v>
      </c>
      <c r="H27" s="36">
        <v>900</v>
      </c>
      <c r="I27" s="36">
        <v>0</v>
      </c>
      <c r="J27" s="50">
        <f t="shared" si="2"/>
        <v>2700</v>
      </c>
      <c r="K27" s="50">
        <f>H27*200/100+H27</f>
        <v>2700</v>
      </c>
      <c r="L27" s="50">
        <f t="shared" si="4"/>
        <v>0</v>
      </c>
      <c r="M27" s="42">
        <f t="shared" si="5"/>
        <v>1800</v>
      </c>
      <c r="N27" s="42">
        <f t="shared" si="6"/>
        <v>1800</v>
      </c>
      <c r="O27" s="42">
        <f t="shared" si="7"/>
        <v>0</v>
      </c>
      <c r="P27" s="42">
        <f t="shared" si="8"/>
        <v>3051</v>
      </c>
      <c r="Q27" s="42">
        <f t="shared" si="12"/>
        <v>3051</v>
      </c>
      <c r="R27" s="50">
        <f t="shared" si="9"/>
        <v>0</v>
      </c>
      <c r="S27" s="42">
        <f t="shared" si="10"/>
        <v>3508.65</v>
      </c>
      <c r="T27" s="50">
        <f t="shared" si="13"/>
        <v>3508.65</v>
      </c>
      <c r="U27" s="50">
        <f t="shared" si="11"/>
        <v>0</v>
      </c>
      <c r="V27" s="208"/>
    </row>
    <row r="28" spans="1:22" ht="12.75" customHeight="1">
      <c r="A28" s="39" t="s">
        <v>400</v>
      </c>
      <c r="B28" s="74" t="s">
        <v>401</v>
      </c>
      <c r="C28" s="39" t="s">
        <v>400</v>
      </c>
      <c r="D28" s="46">
        <v>1500</v>
      </c>
      <c r="E28" s="37">
        <v>1500</v>
      </c>
      <c r="F28" s="37">
        <v>0</v>
      </c>
      <c r="G28" s="46">
        <f t="shared" si="1"/>
        <v>6000</v>
      </c>
      <c r="H28" s="36">
        <v>6000</v>
      </c>
      <c r="I28" s="36">
        <v>0</v>
      </c>
      <c r="J28" s="50">
        <f t="shared" si="2"/>
        <v>9480</v>
      </c>
      <c r="K28" s="50">
        <f t="shared" si="14"/>
        <v>9480</v>
      </c>
      <c r="L28" s="50">
        <f t="shared" si="4"/>
        <v>0</v>
      </c>
      <c r="M28" s="42">
        <f t="shared" si="5"/>
        <v>3480</v>
      </c>
      <c r="N28" s="42">
        <f t="shared" si="6"/>
        <v>3480</v>
      </c>
      <c r="O28" s="42">
        <f t="shared" si="7"/>
        <v>0</v>
      </c>
      <c r="P28" s="42">
        <f t="shared" si="8"/>
        <v>10712.4</v>
      </c>
      <c r="Q28" s="42">
        <f t="shared" si="12"/>
        <v>10712.4</v>
      </c>
      <c r="R28" s="50">
        <f t="shared" si="9"/>
        <v>0</v>
      </c>
      <c r="S28" s="42">
        <f t="shared" si="10"/>
        <v>12319.26</v>
      </c>
      <c r="T28" s="50">
        <f t="shared" si="13"/>
        <v>12319.26</v>
      </c>
      <c r="U28" s="50">
        <f t="shared" si="11"/>
        <v>0</v>
      </c>
      <c r="V28" s="208"/>
    </row>
    <row r="29" spans="1:22" s="130" customFormat="1" ht="25.5" customHeight="1">
      <c r="A29" s="40" t="s">
        <v>402</v>
      </c>
      <c r="B29" s="68" t="s">
        <v>403</v>
      </c>
      <c r="C29" s="40" t="s">
        <v>379</v>
      </c>
      <c r="D29" s="46">
        <f t="shared" si="0"/>
        <v>125.3</v>
      </c>
      <c r="E29" s="46">
        <v>125.3</v>
      </c>
      <c r="F29" s="37">
        <v>0</v>
      </c>
      <c r="G29" s="46">
        <f t="shared" si="1"/>
        <v>0</v>
      </c>
      <c r="H29" s="119">
        <f>H31+H32</f>
        <v>0</v>
      </c>
      <c r="I29" s="36">
        <v>0</v>
      </c>
      <c r="J29" s="50">
        <f t="shared" si="2"/>
        <v>4000</v>
      </c>
      <c r="K29" s="50">
        <f>K30+K31+K32</f>
        <v>4000</v>
      </c>
      <c r="L29" s="50">
        <f t="shared" si="4"/>
        <v>0</v>
      </c>
      <c r="M29" s="42">
        <f t="shared" si="5"/>
        <v>4000</v>
      </c>
      <c r="N29" s="42">
        <f t="shared" si="6"/>
        <v>4000</v>
      </c>
      <c r="O29" s="42">
        <f t="shared" si="7"/>
        <v>0</v>
      </c>
      <c r="P29" s="42">
        <f t="shared" si="8"/>
        <v>4520</v>
      </c>
      <c r="Q29" s="50">
        <f>Q30+Q31+Q32</f>
        <v>4520</v>
      </c>
      <c r="R29" s="50">
        <f t="shared" si="9"/>
        <v>0</v>
      </c>
      <c r="S29" s="42">
        <f t="shared" si="10"/>
        <v>5198</v>
      </c>
      <c r="T29" s="50">
        <f>T30+T31+T32</f>
        <v>5198</v>
      </c>
      <c r="U29" s="50">
        <f t="shared" si="11"/>
        <v>0</v>
      </c>
      <c r="V29" s="207"/>
    </row>
    <row r="30" spans="1:22" ht="12.75" customHeight="1">
      <c r="A30" s="39"/>
      <c r="B30" s="74" t="s">
        <v>202</v>
      </c>
      <c r="C30" s="39"/>
      <c r="D30" s="46">
        <f t="shared" si="0"/>
        <v>0</v>
      </c>
      <c r="E30" s="37">
        <v>0</v>
      </c>
      <c r="F30" s="37">
        <v>0</v>
      </c>
      <c r="G30" s="46">
        <f t="shared" si="1"/>
        <v>0</v>
      </c>
      <c r="H30" s="36">
        <v>0</v>
      </c>
      <c r="I30" s="36">
        <v>0</v>
      </c>
      <c r="J30" s="50">
        <f t="shared" si="2"/>
        <v>0</v>
      </c>
      <c r="K30" s="50">
        <f t="shared" si="14"/>
        <v>0</v>
      </c>
      <c r="L30" s="50">
        <f t="shared" si="4"/>
        <v>0</v>
      </c>
      <c r="M30" s="42">
        <f t="shared" si="5"/>
        <v>0</v>
      </c>
      <c r="N30" s="42">
        <f t="shared" si="6"/>
        <v>0</v>
      </c>
      <c r="O30" s="42">
        <f t="shared" si="7"/>
        <v>0</v>
      </c>
      <c r="P30" s="42">
        <f t="shared" si="8"/>
        <v>0</v>
      </c>
      <c r="Q30" s="42">
        <f t="shared" si="12"/>
        <v>0</v>
      </c>
      <c r="R30" s="50">
        <f t="shared" si="9"/>
        <v>0</v>
      </c>
      <c r="S30" s="42">
        <f t="shared" si="10"/>
        <v>0</v>
      </c>
      <c r="T30" s="50">
        <f t="shared" si="13"/>
        <v>0</v>
      </c>
      <c r="U30" s="50">
        <f t="shared" si="11"/>
        <v>0</v>
      </c>
      <c r="V30" s="208"/>
    </row>
    <row r="31" spans="1:22" ht="12.75" customHeight="1">
      <c r="A31" s="39" t="s">
        <v>404</v>
      </c>
      <c r="B31" s="74" t="s">
        <v>405</v>
      </c>
      <c r="C31" s="39" t="s">
        <v>404</v>
      </c>
      <c r="D31" s="46">
        <f t="shared" si="0"/>
        <v>125.3</v>
      </c>
      <c r="E31" s="37">
        <v>125.3</v>
      </c>
      <c r="F31" s="37">
        <v>0</v>
      </c>
      <c r="G31" s="46">
        <f t="shared" si="1"/>
        <v>0</v>
      </c>
      <c r="H31" s="36">
        <v>0</v>
      </c>
      <c r="I31" s="36">
        <v>0</v>
      </c>
      <c r="J31" s="50">
        <f t="shared" si="2"/>
        <v>0</v>
      </c>
      <c r="K31" s="50">
        <v>0</v>
      </c>
      <c r="L31" s="50">
        <f t="shared" si="4"/>
        <v>0</v>
      </c>
      <c r="M31" s="42">
        <f t="shared" si="5"/>
        <v>0</v>
      </c>
      <c r="N31" s="42">
        <f t="shared" si="6"/>
        <v>0</v>
      </c>
      <c r="O31" s="42">
        <f t="shared" si="7"/>
        <v>0</v>
      </c>
      <c r="P31" s="42">
        <f t="shared" si="8"/>
        <v>0</v>
      </c>
      <c r="Q31" s="42">
        <f t="shared" si="12"/>
        <v>0</v>
      </c>
      <c r="R31" s="50">
        <f t="shared" si="9"/>
        <v>0</v>
      </c>
      <c r="S31" s="42">
        <f t="shared" si="10"/>
        <v>0</v>
      </c>
      <c r="T31" s="50">
        <f t="shared" si="13"/>
        <v>0</v>
      </c>
      <c r="U31" s="50">
        <f t="shared" si="11"/>
        <v>0</v>
      </c>
      <c r="V31" s="208"/>
    </row>
    <row r="32" spans="1:22" ht="12.75" customHeight="1">
      <c r="A32" s="39" t="s">
        <v>406</v>
      </c>
      <c r="B32" s="74" t="s">
        <v>407</v>
      </c>
      <c r="C32" s="39" t="s">
        <v>406</v>
      </c>
      <c r="D32" s="46">
        <f t="shared" si="0"/>
        <v>0</v>
      </c>
      <c r="E32" s="37">
        <v>0</v>
      </c>
      <c r="F32" s="37">
        <v>0</v>
      </c>
      <c r="G32" s="46">
        <f t="shared" si="1"/>
        <v>0</v>
      </c>
      <c r="H32" s="36">
        <v>0</v>
      </c>
      <c r="I32" s="36">
        <v>0</v>
      </c>
      <c r="J32" s="50">
        <f t="shared" si="2"/>
        <v>4000</v>
      </c>
      <c r="K32" s="50">
        <v>4000</v>
      </c>
      <c r="L32" s="50">
        <f t="shared" si="4"/>
        <v>0</v>
      </c>
      <c r="M32" s="42">
        <f t="shared" si="5"/>
        <v>4000</v>
      </c>
      <c r="N32" s="42">
        <f t="shared" si="6"/>
        <v>4000</v>
      </c>
      <c r="O32" s="42">
        <f t="shared" si="7"/>
        <v>0</v>
      </c>
      <c r="P32" s="42">
        <f t="shared" si="8"/>
        <v>4520</v>
      </c>
      <c r="Q32" s="42">
        <f t="shared" si="12"/>
        <v>4520</v>
      </c>
      <c r="R32" s="50">
        <f t="shared" si="9"/>
        <v>0</v>
      </c>
      <c r="S32" s="42">
        <f t="shared" si="10"/>
        <v>5198</v>
      </c>
      <c r="T32" s="50">
        <f t="shared" si="13"/>
        <v>5198</v>
      </c>
      <c r="U32" s="50">
        <f t="shared" si="11"/>
        <v>0</v>
      </c>
      <c r="V32" s="208"/>
    </row>
    <row r="33" spans="1:22" s="130" customFormat="1" ht="25.5" customHeight="1">
      <c r="A33" s="40" t="s">
        <v>408</v>
      </c>
      <c r="B33" s="68" t="s">
        <v>409</v>
      </c>
      <c r="C33" s="40" t="s">
        <v>379</v>
      </c>
      <c r="D33" s="46">
        <f t="shared" si="0"/>
        <v>176655.4</v>
      </c>
      <c r="E33" s="46">
        <v>176655.4</v>
      </c>
      <c r="F33" s="37">
        <v>0</v>
      </c>
      <c r="G33" s="46">
        <f t="shared" si="1"/>
        <v>54872</v>
      </c>
      <c r="H33" s="119">
        <f>H35+H36+H37+H38+H39+H40+H41</f>
        <v>54872</v>
      </c>
      <c r="I33" s="36">
        <v>0</v>
      </c>
      <c r="J33" s="50">
        <f t="shared" si="2"/>
        <v>90747.76</v>
      </c>
      <c r="K33" s="50">
        <f>K34+K35+K36+K37+K38+K39+K40+K41</f>
        <v>90747.76</v>
      </c>
      <c r="L33" s="50">
        <f t="shared" si="4"/>
        <v>0</v>
      </c>
      <c r="M33" s="42">
        <f t="shared" si="5"/>
        <v>35875.759999999995</v>
      </c>
      <c r="N33" s="42">
        <f t="shared" si="6"/>
        <v>35875.759999999995</v>
      </c>
      <c r="O33" s="42">
        <f t="shared" si="7"/>
        <v>0</v>
      </c>
      <c r="P33" s="42">
        <f t="shared" si="8"/>
        <v>102544.9688</v>
      </c>
      <c r="Q33" s="50">
        <f>Q34+Q35+Q36+Q37+Q38+Q39+Q40+Q41</f>
        <v>102544.9688</v>
      </c>
      <c r="R33" s="50">
        <f t="shared" si="9"/>
        <v>0</v>
      </c>
      <c r="S33" s="42">
        <f t="shared" si="10"/>
        <v>117926.71411999999</v>
      </c>
      <c r="T33" s="50">
        <f>T34+T35+T36+T37+T38+T39+T40+T41</f>
        <v>117926.71411999999</v>
      </c>
      <c r="U33" s="50">
        <f t="shared" si="11"/>
        <v>0</v>
      </c>
      <c r="V33" s="207"/>
    </row>
    <row r="34" spans="1:22" ht="12.75" customHeight="1">
      <c r="A34" s="39"/>
      <c r="B34" s="74" t="s">
        <v>202</v>
      </c>
      <c r="C34" s="39"/>
      <c r="D34" s="46">
        <f t="shared" si="0"/>
        <v>0</v>
      </c>
      <c r="E34" s="37">
        <v>0</v>
      </c>
      <c r="F34" s="37">
        <v>0</v>
      </c>
      <c r="G34" s="46">
        <f t="shared" si="1"/>
        <v>0</v>
      </c>
      <c r="H34" s="36">
        <v>0</v>
      </c>
      <c r="I34" s="36">
        <v>0</v>
      </c>
      <c r="J34" s="50">
        <f t="shared" si="2"/>
        <v>0</v>
      </c>
      <c r="K34" s="50">
        <f t="shared" si="14"/>
        <v>0</v>
      </c>
      <c r="L34" s="50">
        <f t="shared" si="4"/>
        <v>0</v>
      </c>
      <c r="M34" s="42">
        <f t="shared" si="5"/>
        <v>0</v>
      </c>
      <c r="N34" s="42">
        <f t="shared" si="6"/>
        <v>0</v>
      </c>
      <c r="O34" s="42">
        <f t="shared" si="7"/>
        <v>0</v>
      </c>
      <c r="P34" s="42">
        <f t="shared" si="8"/>
        <v>0</v>
      </c>
      <c r="Q34" s="42">
        <f t="shared" si="12"/>
        <v>0</v>
      </c>
      <c r="R34" s="50">
        <f t="shared" si="9"/>
        <v>0</v>
      </c>
      <c r="S34" s="42">
        <f t="shared" si="10"/>
        <v>0</v>
      </c>
      <c r="T34" s="50">
        <f t="shared" si="13"/>
        <v>0</v>
      </c>
      <c r="U34" s="50">
        <f t="shared" si="11"/>
        <v>0</v>
      </c>
      <c r="V34" s="208"/>
    </row>
    <row r="35" spans="1:22" ht="12.75" customHeight="1">
      <c r="A35" s="39" t="s">
        <v>410</v>
      </c>
      <c r="B35" s="74" t="s">
        <v>411</v>
      </c>
      <c r="C35" s="39" t="s">
        <v>410</v>
      </c>
      <c r="D35" s="46">
        <f t="shared" si="0"/>
        <v>0</v>
      </c>
      <c r="E35" s="37">
        <v>0</v>
      </c>
      <c r="F35" s="37">
        <v>0</v>
      </c>
      <c r="G35" s="46">
        <f t="shared" si="1"/>
        <v>0</v>
      </c>
      <c r="H35" s="36">
        <v>0</v>
      </c>
      <c r="I35" s="36">
        <v>0</v>
      </c>
      <c r="J35" s="50">
        <f t="shared" si="2"/>
        <v>0</v>
      </c>
      <c r="K35" s="50">
        <f t="shared" si="14"/>
        <v>0</v>
      </c>
      <c r="L35" s="50">
        <f t="shared" si="4"/>
        <v>0</v>
      </c>
      <c r="M35" s="42">
        <f t="shared" si="5"/>
        <v>0</v>
      </c>
      <c r="N35" s="42">
        <f t="shared" si="6"/>
        <v>0</v>
      </c>
      <c r="O35" s="42">
        <f t="shared" si="7"/>
        <v>0</v>
      </c>
      <c r="P35" s="42">
        <f t="shared" si="8"/>
        <v>0</v>
      </c>
      <c r="Q35" s="42">
        <f t="shared" si="12"/>
        <v>0</v>
      </c>
      <c r="R35" s="50">
        <f t="shared" si="9"/>
        <v>0</v>
      </c>
      <c r="S35" s="42">
        <f t="shared" si="10"/>
        <v>0</v>
      </c>
      <c r="T35" s="50">
        <f t="shared" si="13"/>
        <v>0</v>
      </c>
      <c r="U35" s="50">
        <f t="shared" si="11"/>
        <v>0</v>
      </c>
      <c r="V35" s="208"/>
    </row>
    <row r="36" spans="1:22" ht="12.75" customHeight="1">
      <c r="A36" s="39" t="s">
        <v>412</v>
      </c>
      <c r="B36" s="74" t="s">
        <v>413</v>
      </c>
      <c r="C36" s="39" t="s">
        <v>412</v>
      </c>
      <c r="D36" s="46">
        <f t="shared" si="0"/>
        <v>0</v>
      </c>
      <c r="E36" s="37">
        <v>0</v>
      </c>
      <c r="F36" s="37">
        <v>0</v>
      </c>
      <c r="G36" s="46">
        <f t="shared" si="1"/>
        <v>4500</v>
      </c>
      <c r="H36" s="36">
        <v>4500</v>
      </c>
      <c r="I36" s="36">
        <v>0</v>
      </c>
      <c r="J36" s="50">
        <f t="shared" si="2"/>
        <v>7110</v>
      </c>
      <c r="K36" s="50">
        <f t="shared" si="14"/>
        <v>7110</v>
      </c>
      <c r="L36" s="50">
        <f t="shared" si="4"/>
        <v>0</v>
      </c>
      <c r="M36" s="42">
        <f t="shared" si="5"/>
        <v>2610</v>
      </c>
      <c r="N36" s="42">
        <f t="shared" si="6"/>
        <v>2610</v>
      </c>
      <c r="O36" s="42">
        <f t="shared" si="7"/>
        <v>0</v>
      </c>
      <c r="P36" s="42">
        <f t="shared" si="8"/>
        <v>8034.3</v>
      </c>
      <c r="Q36" s="42">
        <f t="shared" si="12"/>
        <v>8034.3</v>
      </c>
      <c r="R36" s="50">
        <f t="shared" si="9"/>
        <v>0</v>
      </c>
      <c r="S36" s="42">
        <f t="shared" si="10"/>
        <v>9239.445</v>
      </c>
      <c r="T36" s="50">
        <f t="shared" si="13"/>
        <v>9239.445</v>
      </c>
      <c r="U36" s="50">
        <f t="shared" si="11"/>
        <v>0</v>
      </c>
      <c r="V36" s="208"/>
    </row>
    <row r="37" spans="1:22" ht="12.75" customHeight="1">
      <c r="A37" s="39" t="s">
        <v>414</v>
      </c>
      <c r="B37" s="74" t="s">
        <v>415</v>
      </c>
      <c r="C37" s="39" t="s">
        <v>414</v>
      </c>
      <c r="D37" s="46">
        <f t="shared" si="0"/>
        <v>0</v>
      </c>
      <c r="E37" s="37">
        <v>0</v>
      </c>
      <c r="F37" s="37">
        <v>0</v>
      </c>
      <c r="G37" s="46">
        <f t="shared" si="1"/>
        <v>0</v>
      </c>
      <c r="H37" s="36">
        <v>0</v>
      </c>
      <c r="I37" s="36">
        <v>0</v>
      </c>
      <c r="J37" s="50">
        <f t="shared" si="2"/>
        <v>2500</v>
      </c>
      <c r="K37" s="50">
        <v>2500</v>
      </c>
      <c r="L37" s="50">
        <f t="shared" si="4"/>
        <v>0</v>
      </c>
      <c r="M37" s="42">
        <f t="shared" si="5"/>
        <v>2500</v>
      </c>
      <c r="N37" s="42">
        <f t="shared" si="6"/>
        <v>2500</v>
      </c>
      <c r="O37" s="42">
        <f t="shared" si="7"/>
        <v>0</v>
      </c>
      <c r="P37" s="42">
        <f t="shared" si="8"/>
        <v>2825</v>
      </c>
      <c r="Q37" s="42">
        <f t="shared" si="12"/>
        <v>2825</v>
      </c>
      <c r="R37" s="50">
        <f t="shared" si="9"/>
        <v>0</v>
      </c>
      <c r="S37" s="42">
        <f t="shared" si="10"/>
        <v>3248.75</v>
      </c>
      <c r="T37" s="50">
        <f t="shared" si="13"/>
        <v>3248.75</v>
      </c>
      <c r="U37" s="50">
        <f t="shared" si="11"/>
        <v>0</v>
      </c>
      <c r="V37" s="208"/>
    </row>
    <row r="38" spans="1:22" ht="12.75" customHeight="1">
      <c r="A38" s="39" t="s">
        <v>416</v>
      </c>
      <c r="B38" s="74" t="s">
        <v>417</v>
      </c>
      <c r="C38" s="39" t="s">
        <v>416</v>
      </c>
      <c r="D38" s="46">
        <f t="shared" si="0"/>
        <v>0</v>
      </c>
      <c r="E38" s="37">
        <v>0</v>
      </c>
      <c r="F38" s="37">
        <v>0</v>
      </c>
      <c r="G38" s="46">
        <f t="shared" si="1"/>
        <v>2500</v>
      </c>
      <c r="H38" s="36">
        <v>2500</v>
      </c>
      <c r="I38" s="36">
        <v>0</v>
      </c>
      <c r="J38" s="50">
        <f t="shared" si="2"/>
        <v>3000</v>
      </c>
      <c r="K38" s="50">
        <f>H38*20/100+H38</f>
        <v>3000</v>
      </c>
      <c r="L38" s="50">
        <f t="shared" si="4"/>
        <v>0</v>
      </c>
      <c r="M38" s="42">
        <f t="shared" si="5"/>
        <v>500</v>
      </c>
      <c r="N38" s="42">
        <f t="shared" si="6"/>
        <v>500</v>
      </c>
      <c r="O38" s="42">
        <f t="shared" si="7"/>
        <v>0</v>
      </c>
      <c r="P38" s="42">
        <f t="shared" si="8"/>
        <v>3390</v>
      </c>
      <c r="Q38" s="42">
        <f t="shared" si="12"/>
        <v>3390</v>
      </c>
      <c r="R38" s="50">
        <f t="shared" si="9"/>
        <v>0</v>
      </c>
      <c r="S38" s="42">
        <f t="shared" si="10"/>
        <v>3898.5</v>
      </c>
      <c r="T38" s="50">
        <f t="shared" si="13"/>
        <v>3898.5</v>
      </c>
      <c r="U38" s="50">
        <f t="shared" si="11"/>
        <v>0</v>
      </c>
      <c r="V38" s="208"/>
    </row>
    <row r="39" spans="1:22" ht="12.75" customHeight="1">
      <c r="A39" s="39" t="s">
        <v>418</v>
      </c>
      <c r="B39" s="74" t="s">
        <v>419</v>
      </c>
      <c r="C39" s="39" t="s">
        <v>418</v>
      </c>
      <c r="D39" s="46">
        <f t="shared" si="0"/>
        <v>0</v>
      </c>
      <c r="E39" s="37">
        <v>0</v>
      </c>
      <c r="F39" s="37">
        <v>0</v>
      </c>
      <c r="G39" s="46">
        <f t="shared" si="1"/>
        <v>2000</v>
      </c>
      <c r="H39" s="36">
        <v>2000</v>
      </c>
      <c r="I39" s="36">
        <v>0</v>
      </c>
      <c r="J39" s="50">
        <f t="shared" si="2"/>
        <v>3160</v>
      </c>
      <c r="K39" s="50">
        <f t="shared" si="14"/>
        <v>3160</v>
      </c>
      <c r="L39" s="50">
        <f t="shared" si="4"/>
        <v>0</v>
      </c>
      <c r="M39" s="42">
        <f t="shared" si="5"/>
        <v>1160</v>
      </c>
      <c r="N39" s="42">
        <f t="shared" si="6"/>
        <v>1160</v>
      </c>
      <c r="O39" s="42">
        <f t="shared" si="7"/>
        <v>0</v>
      </c>
      <c r="P39" s="42">
        <f t="shared" si="8"/>
        <v>3570.8</v>
      </c>
      <c r="Q39" s="42">
        <f t="shared" si="12"/>
        <v>3570.8</v>
      </c>
      <c r="R39" s="50">
        <f t="shared" si="9"/>
        <v>0</v>
      </c>
      <c r="S39" s="42">
        <f t="shared" si="10"/>
        <v>4106.42</v>
      </c>
      <c r="T39" s="50">
        <f t="shared" si="13"/>
        <v>4106.42</v>
      </c>
      <c r="U39" s="50">
        <f t="shared" si="11"/>
        <v>0</v>
      </c>
      <c r="V39" s="208"/>
    </row>
    <row r="40" spans="1:22" ht="12.75" customHeight="1">
      <c r="A40" s="39" t="s">
        <v>420</v>
      </c>
      <c r="B40" s="74" t="s">
        <v>421</v>
      </c>
      <c r="C40" s="39" t="s">
        <v>420</v>
      </c>
      <c r="D40" s="46">
        <f t="shared" si="0"/>
        <v>0</v>
      </c>
      <c r="E40" s="37">
        <v>0</v>
      </c>
      <c r="F40" s="37">
        <v>0</v>
      </c>
      <c r="G40" s="46">
        <f t="shared" si="1"/>
        <v>0</v>
      </c>
      <c r="H40" s="36">
        <v>0</v>
      </c>
      <c r="I40" s="36">
        <v>0</v>
      </c>
      <c r="J40" s="50">
        <f t="shared" si="2"/>
        <v>2500</v>
      </c>
      <c r="K40" s="50">
        <v>2500</v>
      </c>
      <c r="L40" s="50">
        <f t="shared" si="4"/>
        <v>0</v>
      </c>
      <c r="M40" s="42">
        <f t="shared" si="5"/>
        <v>2500</v>
      </c>
      <c r="N40" s="42">
        <f t="shared" si="6"/>
        <v>2500</v>
      </c>
      <c r="O40" s="42">
        <f t="shared" si="7"/>
        <v>0</v>
      </c>
      <c r="P40" s="42">
        <f t="shared" si="8"/>
        <v>2825</v>
      </c>
      <c r="Q40" s="42">
        <f t="shared" si="12"/>
        <v>2825</v>
      </c>
      <c r="R40" s="50">
        <f t="shared" si="9"/>
        <v>0</v>
      </c>
      <c r="S40" s="42">
        <f t="shared" si="10"/>
        <v>3248.75</v>
      </c>
      <c r="T40" s="50">
        <f t="shared" si="13"/>
        <v>3248.75</v>
      </c>
      <c r="U40" s="50">
        <f t="shared" si="11"/>
        <v>0</v>
      </c>
      <c r="V40" s="208"/>
    </row>
    <row r="41" spans="1:22" ht="12.75" customHeight="1">
      <c r="A41" s="39" t="s">
        <v>422</v>
      </c>
      <c r="B41" s="74" t="s">
        <v>423</v>
      </c>
      <c r="C41" s="39" t="s">
        <v>424</v>
      </c>
      <c r="D41" s="46">
        <f t="shared" si="0"/>
        <v>176655.4</v>
      </c>
      <c r="E41" s="46">
        <v>176655.4</v>
      </c>
      <c r="F41" s="37">
        <v>0</v>
      </c>
      <c r="G41" s="46">
        <f t="shared" si="1"/>
        <v>45872</v>
      </c>
      <c r="H41" s="36">
        <v>45872</v>
      </c>
      <c r="I41" s="36">
        <v>0</v>
      </c>
      <c r="J41" s="50">
        <f t="shared" si="2"/>
        <v>72477.76</v>
      </c>
      <c r="K41" s="50">
        <f t="shared" si="14"/>
        <v>72477.76</v>
      </c>
      <c r="L41" s="50">
        <f t="shared" si="4"/>
        <v>0</v>
      </c>
      <c r="M41" s="42">
        <f t="shared" si="5"/>
        <v>26605.759999999995</v>
      </c>
      <c r="N41" s="42">
        <f t="shared" si="6"/>
        <v>26605.759999999995</v>
      </c>
      <c r="O41" s="42">
        <f t="shared" si="7"/>
        <v>0</v>
      </c>
      <c r="P41" s="42">
        <f t="shared" si="8"/>
        <v>81899.8688</v>
      </c>
      <c r="Q41" s="42">
        <f t="shared" si="12"/>
        <v>81899.8688</v>
      </c>
      <c r="R41" s="50">
        <f t="shared" si="9"/>
        <v>0</v>
      </c>
      <c r="S41" s="42">
        <f t="shared" si="10"/>
        <v>94184.84912</v>
      </c>
      <c r="T41" s="50">
        <f t="shared" si="13"/>
        <v>94184.84912</v>
      </c>
      <c r="U41" s="50">
        <f t="shared" si="11"/>
        <v>0</v>
      </c>
      <c r="V41" s="208"/>
    </row>
    <row r="42" spans="1:22" s="130" customFormat="1" ht="25.5" customHeight="1">
      <c r="A42" s="40" t="s">
        <v>425</v>
      </c>
      <c r="B42" s="68" t="s">
        <v>426</v>
      </c>
      <c r="C42" s="40" t="s">
        <v>379</v>
      </c>
      <c r="D42" s="46">
        <f t="shared" si="0"/>
        <v>0</v>
      </c>
      <c r="E42" s="46">
        <v>0</v>
      </c>
      <c r="F42" s="37">
        <v>0</v>
      </c>
      <c r="G42" s="46">
        <f t="shared" si="1"/>
        <v>6000</v>
      </c>
      <c r="H42" s="119">
        <f>H44</f>
        <v>6000</v>
      </c>
      <c r="I42" s="36">
        <v>0</v>
      </c>
      <c r="J42" s="50">
        <f t="shared" si="2"/>
        <v>12000</v>
      </c>
      <c r="K42" s="50">
        <f>K43+K44</f>
        <v>12000</v>
      </c>
      <c r="L42" s="50">
        <f t="shared" si="4"/>
        <v>0</v>
      </c>
      <c r="M42" s="42">
        <f t="shared" si="5"/>
        <v>6000</v>
      </c>
      <c r="N42" s="42">
        <f t="shared" si="6"/>
        <v>6000</v>
      </c>
      <c r="O42" s="42">
        <f t="shared" si="7"/>
        <v>0</v>
      </c>
      <c r="P42" s="42">
        <f t="shared" si="8"/>
        <v>13560</v>
      </c>
      <c r="Q42" s="50">
        <f>Q43+Q44</f>
        <v>13560</v>
      </c>
      <c r="R42" s="50">
        <f t="shared" si="9"/>
        <v>0</v>
      </c>
      <c r="S42" s="42">
        <f t="shared" si="10"/>
        <v>15594</v>
      </c>
      <c r="T42" s="50">
        <f>T43+T44</f>
        <v>15594</v>
      </c>
      <c r="U42" s="50">
        <f t="shared" si="11"/>
        <v>0</v>
      </c>
      <c r="V42" s="207"/>
    </row>
    <row r="43" spans="1:22" ht="12.75" customHeight="1">
      <c r="A43" s="39"/>
      <c r="B43" s="74" t="s">
        <v>202</v>
      </c>
      <c r="C43" s="39"/>
      <c r="D43" s="46">
        <f t="shared" si="0"/>
        <v>0</v>
      </c>
      <c r="E43" s="37">
        <v>0</v>
      </c>
      <c r="F43" s="37">
        <v>0</v>
      </c>
      <c r="G43" s="46">
        <f t="shared" si="1"/>
        <v>0</v>
      </c>
      <c r="H43" s="36">
        <v>0</v>
      </c>
      <c r="I43" s="36">
        <v>0</v>
      </c>
      <c r="J43" s="50">
        <f t="shared" si="2"/>
        <v>0</v>
      </c>
      <c r="K43" s="50">
        <f t="shared" si="14"/>
        <v>0</v>
      </c>
      <c r="L43" s="50">
        <f t="shared" si="4"/>
        <v>0</v>
      </c>
      <c r="M43" s="42">
        <f t="shared" si="5"/>
        <v>0</v>
      </c>
      <c r="N43" s="42">
        <f t="shared" si="6"/>
        <v>0</v>
      </c>
      <c r="O43" s="42">
        <f t="shared" si="7"/>
        <v>0</v>
      </c>
      <c r="P43" s="42">
        <f t="shared" si="8"/>
        <v>0</v>
      </c>
      <c r="Q43" s="42">
        <f t="shared" si="12"/>
        <v>0</v>
      </c>
      <c r="R43" s="50">
        <f t="shared" si="9"/>
        <v>0</v>
      </c>
      <c r="S43" s="42">
        <f t="shared" si="10"/>
        <v>0</v>
      </c>
      <c r="T43" s="50">
        <f t="shared" si="13"/>
        <v>0</v>
      </c>
      <c r="U43" s="50">
        <f t="shared" si="11"/>
        <v>0</v>
      </c>
      <c r="V43" s="208"/>
    </row>
    <row r="44" spans="1:22" ht="12.75" customHeight="1">
      <c r="A44" s="39" t="s">
        <v>427</v>
      </c>
      <c r="B44" s="74" t="s">
        <v>428</v>
      </c>
      <c r="C44" s="39" t="s">
        <v>427</v>
      </c>
      <c r="D44" s="46">
        <f t="shared" si="0"/>
        <v>0</v>
      </c>
      <c r="E44" s="37">
        <v>0</v>
      </c>
      <c r="F44" s="37">
        <v>0</v>
      </c>
      <c r="G44" s="46">
        <f t="shared" si="1"/>
        <v>6000</v>
      </c>
      <c r="H44" s="36">
        <v>6000</v>
      </c>
      <c r="I44" s="36">
        <v>0</v>
      </c>
      <c r="J44" s="50">
        <f t="shared" si="2"/>
        <v>12000</v>
      </c>
      <c r="K44" s="50">
        <f>H44*100/100+H44</f>
        <v>12000</v>
      </c>
      <c r="L44" s="50">
        <f t="shared" si="4"/>
        <v>0</v>
      </c>
      <c r="M44" s="42">
        <f t="shared" si="5"/>
        <v>6000</v>
      </c>
      <c r="N44" s="42">
        <f t="shared" si="6"/>
        <v>6000</v>
      </c>
      <c r="O44" s="42">
        <f t="shared" si="7"/>
        <v>0</v>
      </c>
      <c r="P44" s="42">
        <f t="shared" si="8"/>
        <v>13560</v>
      </c>
      <c r="Q44" s="42">
        <f t="shared" si="12"/>
        <v>13560</v>
      </c>
      <c r="R44" s="50">
        <f t="shared" si="9"/>
        <v>0</v>
      </c>
      <c r="S44" s="42">
        <f t="shared" si="10"/>
        <v>15594</v>
      </c>
      <c r="T44" s="50">
        <f t="shared" si="13"/>
        <v>15594</v>
      </c>
      <c r="U44" s="50">
        <f t="shared" si="11"/>
        <v>0</v>
      </c>
      <c r="V44" s="208"/>
    </row>
    <row r="45" spans="1:22" s="130" customFormat="1" ht="25.5" customHeight="1">
      <c r="A45" s="40" t="s">
        <v>429</v>
      </c>
      <c r="B45" s="68" t="s">
        <v>430</v>
      </c>
      <c r="C45" s="40" t="s">
        <v>379</v>
      </c>
      <c r="D45" s="46">
        <f t="shared" si="0"/>
        <v>119845.2</v>
      </c>
      <c r="E45" s="46">
        <v>119845.2</v>
      </c>
      <c r="F45" s="37">
        <v>0</v>
      </c>
      <c r="G45" s="46">
        <f t="shared" si="1"/>
        <v>33700</v>
      </c>
      <c r="H45" s="119">
        <f>H47+H48</f>
        <v>33700</v>
      </c>
      <c r="I45" s="36">
        <v>0</v>
      </c>
      <c r="J45" s="50">
        <f t="shared" si="2"/>
        <v>58975</v>
      </c>
      <c r="K45" s="50">
        <f>K46+K47+K48</f>
        <v>58975</v>
      </c>
      <c r="L45" s="50">
        <f t="shared" si="4"/>
        <v>0</v>
      </c>
      <c r="M45" s="42">
        <f t="shared" si="5"/>
        <v>25275</v>
      </c>
      <c r="N45" s="42">
        <f t="shared" si="6"/>
        <v>25275</v>
      </c>
      <c r="O45" s="42">
        <f t="shared" si="7"/>
        <v>0</v>
      </c>
      <c r="P45" s="42">
        <f t="shared" si="8"/>
        <v>66641.75</v>
      </c>
      <c r="Q45" s="50">
        <f>Q46+Q47+Q48</f>
        <v>66641.75</v>
      </c>
      <c r="R45" s="50">
        <f t="shared" si="9"/>
        <v>0</v>
      </c>
      <c r="S45" s="42">
        <f t="shared" si="10"/>
        <v>76638.0125</v>
      </c>
      <c r="T45" s="50">
        <f>T46+T47+T48</f>
        <v>76638.0125</v>
      </c>
      <c r="U45" s="50">
        <f t="shared" si="11"/>
        <v>0</v>
      </c>
      <c r="V45" s="207"/>
    </row>
    <row r="46" spans="1:22" ht="12.75" customHeight="1">
      <c r="A46" s="39"/>
      <c r="B46" s="74" t="s">
        <v>202</v>
      </c>
      <c r="C46" s="39"/>
      <c r="D46" s="46">
        <f t="shared" si="0"/>
        <v>0</v>
      </c>
      <c r="E46" s="37">
        <v>0</v>
      </c>
      <c r="F46" s="37">
        <v>0</v>
      </c>
      <c r="G46" s="46">
        <f t="shared" si="1"/>
        <v>0</v>
      </c>
      <c r="H46" s="36">
        <v>0</v>
      </c>
      <c r="I46" s="36">
        <v>0</v>
      </c>
      <c r="J46" s="50">
        <f t="shared" si="2"/>
        <v>0</v>
      </c>
      <c r="K46" s="50">
        <f t="shared" si="14"/>
        <v>0</v>
      </c>
      <c r="L46" s="50">
        <f t="shared" si="4"/>
        <v>0</v>
      </c>
      <c r="M46" s="42">
        <f t="shared" si="5"/>
        <v>0</v>
      </c>
      <c r="N46" s="42">
        <f t="shared" si="6"/>
        <v>0</v>
      </c>
      <c r="O46" s="42">
        <f t="shared" si="7"/>
        <v>0</v>
      </c>
      <c r="P46" s="42">
        <f t="shared" si="8"/>
        <v>0</v>
      </c>
      <c r="Q46" s="42">
        <f t="shared" si="12"/>
        <v>0</v>
      </c>
      <c r="R46" s="50">
        <f t="shared" si="9"/>
        <v>0</v>
      </c>
      <c r="S46" s="42">
        <f t="shared" si="10"/>
        <v>0</v>
      </c>
      <c r="T46" s="50">
        <f t="shared" si="13"/>
        <v>0</v>
      </c>
      <c r="U46" s="50">
        <f t="shared" si="11"/>
        <v>0</v>
      </c>
      <c r="V46" s="208"/>
    </row>
    <row r="47" spans="1:22" ht="12.75" customHeight="1">
      <c r="A47" s="39" t="s">
        <v>431</v>
      </c>
      <c r="B47" s="74" t="s">
        <v>432</v>
      </c>
      <c r="C47" s="39" t="s">
        <v>431</v>
      </c>
      <c r="D47" s="46">
        <f t="shared" si="0"/>
        <v>0</v>
      </c>
      <c r="E47" s="37">
        <v>0</v>
      </c>
      <c r="F47" s="37">
        <v>0</v>
      </c>
      <c r="G47" s="46">
        <f t="shared" si="1"/>
        <v>30000</v>
      </c>
      <c r="H47" s="36">
        <v>30000</v>
      </c>
      <c r="I47" s="36">
        <v>0</v>
      </c>
      <c r="J47" s="50">
        <f t="shared" si="2"/>
        <v>52500</v>
      </c>
      <c r="K47" s="50">
        <f>H47*75/100+H47</f>
        <v>52500</v>
      </c>
      <c r="L47" s="50">
        <f t="shared" si="4"/>
        <v>0</v>
      </c>
      <c r="M47" s="42">
        <f t="shared" si="5"/>
        <v>22500</v>
      </c>
      <c r="N47" s="42">
        <f t="shared" si="6"/>
        <v>22500</v>
      </c>
      <c r="O47" s="42">
        <f t="shared" si="7"/>
        <v>0</v>
      </c>
      <c r="P47" s="42">
        <f t="shared" si="8"/>
        <v>59325</v>
      </c>
      <c r="Q47" s="42">
        <f t="shared" si="12"/>
        <v>59325</v>
      </c>
      <c r="R47" s="50">
        <f t="shared" si="9"/>
        <v>0</v>
      </c>
      <c r="S47" s="42">
        <f t="shared" si="10"/>
        <v>68223.75</v>
      </c>
      <c r="T47" s="50">
        <f t="shared" si="13"/>
        <v>68223.75</v>
      </c>
      <c r="U47" s="50">
        <f t="shared" si="11"/>
        <v>0</v>
      </c>
      <c r="V47" s="208"/>
    </row>
    <row r="48" spans="1:22" ht="12.75" customHeight="1">
      <c r="A48" s="39" t="s">
        <v>433</v>
      </c>
      <c r="B48" s="74" t="s">
        <v>434</v>
      </c>
      <c r="C48" s="39" t="s">
        <v>433</v>
      </c>
      <c r="D48" s="46">
        <f t="shared" si="0"/>
        <v>0</v>
      </c>
      <c r="E48" s="37">
        <v>0</v>
      </c>
      <c r="F48" s="37">
        <v>0</v>
      </c>
      <c r="G48" s="46">
        <f t="shared" si="1"/>
        <v>3700</v>
      </c>
      <c r="H48" s="36">
        <v>3700</v>
      </c>
      <c r="I48" s="36">
        <v>0</v>
      </c>
      <c r="J48" s="50">
        <f t="shared" si="2"/>
        <v>6475</v>
      </c>
      <c r="K48" s="50">
        <f>H48*75/100+H48</f>
        <v>6475</v>
      </c>
      <c r="L48" s="50">
        <f t="shared" si="4"/>
        <v>0</v>
      </c>
      <c r="M48" s="42">
        <f t="shared" si="5"/>
        <v>2775</v>
      </c>
      <c r="N48" s="42">
        <f t="shared" si="6"/>
        <v>2775</v>
      </c>
      <c r="O48" s="42">
        <f t="shared" si="7"/>
        <v>0</v>
      </c>
      <c r="P48" s="42">
        <f t="shared" si="8"/>
        <v>7316.75</v>
      </c>
      <c r="Q48" s="42">
        <f t="shared" si="12"/>
        <v>7316.75</v>
      </c>
      <c r="R48" s="50">
        <f t="shared" si="9"/>
        <v>0</v>
      </c>
      <c r="S48" s="42">
        <f t="shared" si="10"/>
        <v>8414.2625</v>
      </c>
      <c r="T48" s="50">
        <f t="shared" si="13"/>
        <v>8414.2625</v>
      </c>
      <c r="U48" s="50">
        <f t="shared" si="11"/>
        <v>0</v>
      </c>
      <c r="V48" s="208"/>
    </row>
    <row r="49" spans="1:22" s="130" customFormat="1" ht="25.5" customHeight="1">
      <c r="A49" s="40" t="s">
        <v>435</v>
      </c>
      <c r="B49" s="68" t="s">
        <v>436</v>
      </c>
      <c r="C49" s="40" t="s">
        <v>379</v>
      </c>
      <c r="D49" s="46">
        <f t="shared" si="0"/>
        <v>107033.4</v>
      </c>
      <c r="E49" s="46">
        <v>107033.4</v>
      </c>
      <c r="F49" s="37">
        <v>0</v>
      </c>
      <c r="G49" s="46">
        <f t="shared" si="1"/>
        <v>272195</v>
      </c>
      <c r="H49" s="119">
        <f>H51+H52+H53+H54</f>
        <v>272195</v>
      </c>
      <c r="I49" s="36">
        <v>0</v>
      </c>
      <c r="J49" s="50">
        <f t="shared" si="2"/>
        <v>436380.1</v>
      </c>
      <c r="K49" s="50">
        <f>K50+K51+K52+K53+K54</f>
        <v>436380.1</v>
      </c>
      <c r="L49" s="50">
        <f t="shared" si="4"/>
        <v>0</v>
      </c>
      <c r="M49" s="42">
        <f t="shared" si="5"/>
        <v>164185.09999999998</v>
      </c>
      <c r="N49" s="42">
        <f t="shared" si="6"/>
        <v>164185.09999999998</v>
      </c>
      <c r="O49" s="42">
        <f t="shared" si="7"/>
        <v>0</v>
      </c>
      <c r="P49" s="42">
        <f t="shared" si="8"/>
        <v>493109.5129999999</v>
      </c>
      <c r="Q49" s="50">
        <f>Q50+Q51+Q52+Q53+Q54</f>
        <v>493109.5129999999</v>
      </c>
      <c r="R49" s="50">
        <f t="shared" si="9"/>
        <v>0</v>
      </c>
      <c r="S49" s="42">
        <f t="shared" si="10"/>
        <v>567075.9399499999</v>
      </c>
      <c r="T49" s="50">
        <f>T50+T51+T52+T53+T54</f>
        <v>567075.9399499999</v>
      </c>
      <c r="U49" s="50">
        <f t="shared" si="11"/>
        <v>0</v>
      </c>
      <c r="V49" s="207"/>
    </row>
    <row r="50" spans="1:22" ht="12.75" customHeight="1">
      <c r="A50" s="39"/>
      <c r="B50" s="74" t="s">
        <v>202</v>
      </c>
      <c r="C50" s="39"/>
      <c r="D50" s="46">
        <f t="shared" si="0"/>
        <v>0</v>
      </c>
      <c r="E50" s="37">
        <v>0</v>
      </c>
      <c r="F50" s="37">
        <v>0</v>
      </c>
      <c r="G50" s="46">
        <f t="shared" si="1"/>
        <v>0</v>
      </c>
      <c r="H50" s="36"/>
      <c r="I50" s="36">
        <v>0</v>
      </c>
      <c r="J50" s="50">
        <f t="shared" si="2"/>
        <v>0</v>
      </c>
      <c r="K50" s="50">
        <f t="shared" si="14"/>
        <v>0</v>
      </c>
      <c r="L50" s="50">
        <f t="shared" si="4"/>
        <v>0</v>
      </c>
      <c r="M50" s="42">
        <f t="shared" si="5"/>
        <v>0</v>
      </c>
      <c r="N50" s="42">
        <f t="shared" si="6"/>
        <v>0</v>
      </c>
      <c r="O50" s="42">
        <f t="shared" si="7"/>
        <v>0</v>
      </c>
      <c r="P50" s="42">
        <f t="shared" si="8"/>
        <v>0</v>
      </c>
      <c r="Q50" s="42">
        <f t="shared" si="12"/>
        <v>0</v>
      </c>
      <c r="R50" s="50">
        <f t="shared" si="9"/>
        <v>0</v>
      </c>
      <c r="S50" s="42">
        <f t="shared" si="10"/>
        <v>0</v>
      </c>
      <c r="T50" s="50">
        <f t="shared" si="13"/>
        <v>0</v>
      </c>
      <c r="U50" s="50">
        <f t="shared" si="11"/>
        <v>0</v>
      </c>
      <c r="V50" s="208"/>
    </row>
    <row r="51" spans="1:22" ht="12.75" customHeight="1">
      <c r="A51" s="39" t="s">
        <v>437</v>
      </c>
      <c r="B51" s="74" t="s">
        <v>438</v>
      </c>
      <c r="C51" s="39" t="s">
        <v>437</v>
      </c>
      <c r="D51" s="46">
        <f t="shared" si="0"/>
        <v>0</v>
      </c>
      <c r="E51" s="37">
        <v>0</v>
      </c>
      <c r="F51" s="37">
        <v>0</v>
      </c>
      <c r="G51" s="46">
        <f t="shared" si="1"/>
        <v>10100</v>
      </c>
      <c r="H51" s="36">
        <v>10100</v>
      </c>
      <c r="I51" s="36">
        <v>0</v>
      </c>
      <c r="J51" s="50">
        <f t="shared" si="2"/>
        <v>17170</v>
      </c>
      <c r="K51" s="50">
        <f>H51*70/100+H51</f>
        <v>17170</v>
      </c>
      <c r="L51" s="50">
        <f t="shared" si="4"/>
        <v>0</v>
      </c>
      <c r="M51" s="42">
        <f t="shared" si="5"/>
        <v>7070</v>
      </c>
      <c r="N51" s="42">
        <f t="shared" si="6"/>
        <v>7070</v>
      </c>
      <c r="O51" s="42">
        <f t="shared" si="7"/>
        <v>0</v>
      </c>
      <c r="P51" s="42">
        <f t="shared" si="8"/>
        <v>19402.1</v>
      </c>
      <c r="Q51" s="42">
        <f t="shared" si="12"/>
        <v>19402.1</v>
      </c>
      <c r="R51" s="50">
        <f t="shared" si="9"/>
        <v>0</v>
      </c>
      <c r="S51" s="42">
        <f t="shared" si="10"/>
        <v>22312.414999999997</v>
      </c>
      <c r="T51" s="50">
        <f t="shared" si="13"/>
        <v>22312.414999999997</v>
      </c>
      <c r="U51" s="50">
        <f t="shared" si="11"/>
        <v>0</v>
      </c>
      <c r="V51" s="208"/>
    </row>
    <row r="52" spans="1:22" ht="12.75" customHeight="1">
      <c r="A52" s="39" t="s">
        <v>439</v>
      </c>
      <c r="B52" s="74" t="s">
        <v>440</v>
      </c>
      <c r="C52" s="39" t="s">
        <v>439</v>
      </c>
      <c r="D52" s="46">
        <f t="shared" si="0"/>
        <v>0</v>
      </c>
      <c r="E52" s="37">
        <v>0</v>
      </c>
      <c r="F52" s="37">
        <v>0</v>
      </c>
      <c r="G52" s="46">
        <f t="shared" si="1"/>
        <v>51000</v>
      </c>
      <c r="H52" s="36">
        <v>51000</v>
      </c>
      <c r="I52" s="36">
        <v>0</v>
      </c>
      <c r="J52" s="50">
        <f t="shared" si="2"/>
        <v>85680</v>
      </c>
      <c r="K52" s="50">
        <f>H52*68/100+H52</f>
        <v>85680</v>
      </c>
      <c r="L52" s="50">
        <f t="shared" si="4"/>
        <v>0</v>
      </c>
      <c r="M52" s="42">
        <f t="shared" si="5"/>
        <v>34680</v>
      </c>
      <c r="N52" s="42">
        <f t="shared" si="6"/>
        <v>34680</v>
      </c>
      <c r="O52" s="42">
        <f t="shared" si="7"/>
        <v>0</v>
      </c>
      <c r="P52" s="42">
        <f t="shared" si="8"/>
        <v>96818.4</v>
      </c>
      <c r="Q52" s="42">
        <f t="shared" si="12"/>
        <v>96818.4</v>
      </c>
      <c r="R52" s="50">
        <f t="shared" si="9"/>
        <v>0</v>
      </c>
      <c r="S52" s="42">
        <f t="shared" si="10"/>
        <v>111341.15999999999</v>
      </c>
      <c r="T52" s="50">
        <f t="shared" si="13"/>
        <v>111341.15999999999</v>
      </c>
      <c r="U52" s="50">
        <f t="shared" si="11"/>
        <v>0</v>
      </c>
      <c r="V52" s="208"/>
    </row>
    <row r="53" spans="1:22" ht="12.75" customHeight="1">
      <c r="A53" s="39" t="s">
        <v>441</v>
      </c>
      <c r="B53" s="74" t="s">
        <v>442</v>
      </c>
      <c r="C53" s="39" t="s">
        <v>441</v>
      </c>
      <c r="D53" s="46">
        <f t="shared" si="0"/>
        <v>0</v>
      </c>
      <c r="E53" s="37">
        <v>0</v>
      </c>
      <c r="F53" s="37">
        <v>0</v>
      </c>
      <c r="G53" s="46">
        <f t="shared" si="1"/>
        <v>177095</v>
      </c>
      <c r="H53" s="36">
        <v>177095</v>
      </c>
      <c r="I53" s="36">
        <v>0</v>
      </c>
      <c r="J53" s="50">
        <f t="shared" si="2"/>
        <v>279810.1</v>
      </c>
      <c r="K53" s="50">
        <f>H53*58/100+H53</f>
        <v>279810.1</v>
      </c>
      <c r="L53" s="50">
        <f t="shared" si="4"/>
        <v>0</v>
      </c>
      <c r="M53" s="42">
        <f t="shared" si="5"/>
        <v>102715.09999999998</v>
      </c>
      <c r="N53" s="42">
        <f t="shared" si="6"/>
        <v>102715.09999999998</v>
      </c>
      <c r="O53" s="42">
        <f t="shared" si="7"/>
        <v>0</v>
      </c>
      <c r="P53" s="42">
        <f t="shared" si="8"/>
        <v>316185.41299999994</v>
      </c>
      <c r="Q53" s="42">
        <f t="shared" si="12"/>
        <v>316185.41299999994</v>
      </c>
      <c r="R53" s="50">
        <f t="shared" si="9"/>
        <v>0</v>
      </c>
      <c r="S53" s="42">
        <f t="shared" si="10"/>
        <v>363613.22494999995</v>
      </c>
      <c r="T53" s="50">
        <f t="shared" si="13"/>
        <v>363613.22494999995</v>
      </c>
      <c r="U53" s="50">
        <f t="shared" si="11"/>
        <v>0</v>
      </c>
      <c r="V53" s="208"/>
    </row>
    <row r="54" spans="1:22" ht="12.75" customHeight="1">
      <c r="A54" s="39" t="s">
        <v>443</v>
      </c>
      <c r="B54" s="74" t="s">
        <v>444</v>
      </c>
      <c r="C54" s="39" t="s">
        <v>445</v>
      </c>
      <c r="D54" s="46">
        <f t="shared" si="0"/>
        <v>0</v>
      </c>
      <c r="E54" s="37">
        <v>0</v>
      </c>
      <c r="F54" s="37">
        <v>0</v>
      </c>
      <c r="G54" s="46">
        <f t="shared" si="1"/>
        <v>34000</v>
      </c>
      <c r="H54" s="36">
        <v>34000</v>
      </c>
      <c r="I54" s="36">
        <v>0</v>
      </c>
      <c r="J54" s="50">
        <f t="shared" si="2"/>
        <v>53720</v>
      </c>
      <c r="K54" s="50">
        <f t="shared" si="14"/>
        <v>53720</v>
      </c>
      <c r="L54" s="50">
        <f t="shared" si="4"/>
        <v>0</v>
      </c>
      <c r="M54" s="42">
        <f t="shared" si="5"/>
        <v>19720</v>
      </c>
      <c r="N54" s="42">
        <f t="shared" si="6"/>
        <v>19720</v>
      </c>
      <c r="O54" s="42">
        <f t="shared" si="7"/>
        <v>0</v>
      </c>
      <c r="P54" s="42">
        <f t="shared" si="8"/>
        <v>60703.6</v>
      </c>
      <c r="Q54" s="42">
        <f t="shared" si="12"/>
        <v>60703.6</v>
      </c>
      <c r="R54" s="50">
        <f t="shared" si="9"/>
        <v>0</v>
      </c>
      <c r="S54" s="42">
        <f t="shared" si="10"/>
        <v>69809.14</v>
      </c>
      <c r="T54" s="50">
        <f t="shared" si="13"/>
        <v>69809.14</v>
      </c>
      <c r="U54" s="50">
        <f t="shared" si="11"/>
        <v>0</v>
      </c>
      <c r="V54" s="208"/>
    </row>
    <row r="55" spans="1:22" s="130" customFormat="1" ht="25.5" customHeight="1">
      <c r="A55" s="40" t="s">
        <v>446</v>
      </c>
      <c r="B55" s="68" t="s">
        <v>447</v>
      </c>
      <c r="C55" s="40" t="s">
        <v>379</v>
      </c>
      <c r="D55" s="46">
        <f t="shared" si="0"/>
        <v>0</v>
      </c>
      <c r="E55" s="46">
        <v>0</v>
      </c>
      <c r="F55" s="37">
        <v>0</v>
      </c>
      <c r="G55" s="46">
        <f t="shared" si="1"/>
        <v>0</v>
      </c>
      <c r="H55" s="119">
        <f>H57</f>
        <v>0</v>
      </c>
      <c r="I55" s="36">
        <v>0</v>
      </c>
      <c r="J55" s="50">
        <f t="shared" si="2"/>
        <v>0</v>
      </c>
      <c r="K55" s="50">
        <f t="shared" si="14"/>
        <v>0</v>
      </c>
      <c r="L55" s="50">
        <f t="shared" si="4"/>
        <v>0</v>
      </c>
      <c r="M55" s="42">
        <f t="shared" si="5"/>
        <v>0</v>
      </c>
      <c r="N55" s="42">
        <f t="shared" si="6"/>
        <v>0</v>
      </c>
      <c r="O55" s="42">
        <f t="shared" si="7"/>
        <v>0</v>
      </c>
      <c r="P55" s="42">
        <f t="shared" si="8"/>
        <v>0</v>
      </c>
      <c r="Q55" s="50">
        <f>N55*58/100+N55</f>
        <v>0</v>
      </c>
      <c r="R55" s="50">
        <f t="shared" si="9"/>
        <v>0</v>
      </c>
      <c r="S55" s="42">
        <f t="shared" si="10"/>
        <v>0</v>
      </c>
      <c r="T55" s="50">
        <f>Q55*58/100+Q55</f>
        <v>0</v>
      </c>
      <c r="U55" s="50">
        <f t="shared" si="11"/>
        <v>0</v>
      </c>
      <c r="V55" s="207"/>
    </row>
    <row r="56" spans="1:22" ht="12.75" customHeight="1">
      <c r="A56" s="39"/>
      <c r="B56" s="74" t="s">
        <v>5</v>
      </c>
      <c r="C56" s="39"/>
      <c r="D56" s="46">
        <f t="shared" si="0"/>
        <v>0</v>
      </c>
      <c r="E56" s="37">
        <v>0</v>
      </c>
      <c r="F56" s="37">
        <v>0</v>
      </c>
      <c r="G56" s="46">
        <f t="shared" si="1"/>
        <v>0</v>
      </c>
      <c r="H56" s="36">
        <v>0</v>
      </c>
      <c r="I56" s="36">
        <v>0</v>
      </c>
      <c r="J56" s="50">
        <f t="shared" si="2"/>
        <v>0</v>
      </c>
      <c r="K56" s="50">
        <f t="shared" si="14"/>
        <v>0</v>
      </c>
      <c r="L56" s="50">
        <f t="shared" si="4"/>
        <v>0</v>
      </c>
      <c r="M56" s="42">
        <f t="shared" si="5"/>
        <v>0</v>
      </c>
      <c r="N56" s="42">
        <f t="shared" si="6"/>
        <v>0</v>
      </c>
      <c r="O56" s="42">
        <f t="shared" si="7"/>
        <v>0</v>
      </c>
      <c r="P56" s="42">
        <f t="shared" si="8"/>
        <v>0</v>
      </c>
      <c r="Q56" s="42">
        <f t="shared" si="12"/>
        <v>0</v>
      </c>
      <c r="R56" s="50">
        <f t="shared" si="9"/>
        <v>0</v>
      </c>
      <c r="S56" s="42">
        <f t="shared" si="10"/>
        <v>0</v>
      </c>
      <c r="T56" s="50">
        <f t="shared" si="13"/>
        <v>0</v>
      </c>
      <c r="U56" s="50">
        <f t="shared" si="11"/>
        <v>0</v>
      </c>
      <c r="V56" s="208"/>
    </row>
    <row r="57" spans="1:22" s="130" customFormat="1" ht="25.5" customHeight="1">
      <c r="A57" s="40" t="s">
        <v>448</v>
      </c>
      <c r="B57" s="68" t="s">
        <v>449</v>
      </c>
      <c r="C57" s="40" t="s">
        <v>379</v>
      </c>
      <c r="D57" s="46">
        <f t="shared" si="0"/>
        <v>0</v>
      </c>
      <c r="E57" s="46">
        <v>0</v>
      </c>
      <c r="F57" s="37">
        <v>0</v>
      </c>
      <c r="G57" s="46">
        <f t="shared" si="1"/>
        <v>0</v>
      </c>
      <c r="H57" s="119">
        <f>H59</f>
        <v>0</v>
      </c>
      <c r="I57" s="36">
        <v>0</v>
      </c>
      <c r="J57" s="50">
        <f t="shared" si="2"/>
        <v>0</v>
      </c>
      <c r="K57" s="50">
        <f>K58+K59</f>
        <v>0</v>
      </c>
      <c r="L57" s="50">
        <f t="shared" si="4"/>
        <v>0</v>
      </c>
      <c r="M57" s="42">
        <f t="shared" si="5"/>
        <v>0</v>
      </c>
      <c r="N57" s="42">
        <f t="shared" si="6"/>
        <v>0</v>
      </c>
      <c r="O57" s="42">
        <f t="shared" si="7"/>
        <v>0</v>
      </c>
      <c r="P57" s="42">
        <f t="shared" si="8"/>
        <v>0</v>
      </c>
      <c r="Q57" s="50">
        <f>Q58+Q59</f>
        <v>0</v>
      </c>
      <c r="R57" s="50">
        <f t="shared" si="9"/>
        <v>0</v>
      </c>
      <c r="S57" s="42">
        <f t="shared" si="10"/>
        <v>0</v>
      </c>
      <c r="T57" s="50">
        <f>T58+T59</f>
        <v>0</v>
      </c>
      <c r="U57" s="50">
        <f t="shared" si="11"/>
        <v>0</v>
      </c>
      <c r="V57" s="207"/>
    </row>
    <row r="58" spans="1:22" ht="12.75" customHeight="1">
      <c r="A58" s="39"/>
      <c r="B58" s="74" t="s">
        <v>202</v>
      </c>
      <c r="C58" s="39"/>
      <c r="D58" s="46">
        <f t="shared" si="0"/>
        <v>0</v>
      </c>
      <c r="E58" s="37">
        <v>0</v>
      </c>
      <c r="F58" s="37">
        <v>0</v>
      </c>
      <c r="G58" s="46">
        <f t="shared" si="1"/>
        <v>0</v>
      </c>
      <c r="H58" s="36">
        <v>0</v>
      </c>
      <c r="I58" s="36">
        <v>0</v>
      </c>
      <c r="J58" s="50">
        <f t="shared" si="2"/>
        <v>0</v>
      </c>
      <c r="K58" s="50">
        <f t="shared" si="14"/>
        <v>0</v>
      </c>
      <c r="L58" s="50">
        <f t="shared" si="4"/>
        <v>0</v>
      </c>
      <c r="M58" s="42">
        <f t="shared" si="5"/>
        <v>0</v>
      </c>
      <c r="N58" s="42">
        <f t="shared" si="6"/>
        <v>0</v>
      </c>
      <c r="O58" s="42">
        <f t="shared" si="7"/>
        <v>0</v>
      </c>
      <c r="P58" s="42">
        <f t="shared" si="8"/>
        <v>0</v>
      </c>
      <c r="Q58" s="42">
        <f t="shared" si="12"/>
        <v>0</v>
      </c>
      <c r="R58" s="50">
        <f t="shared" si="9"/>
        <v>0</v>
      </c>
      <c r="S58" s="42">
        <f t="shared" si="10"/>
        <v>0</v>
      </c>
      <c r="T58" s="50">
        <f t="shared" si="13"/>
        <v>0</v>
      </c>
      <c r="U58" s="50">
        <f t="shared" si="11"/>
        <v>0</v>
      </c>
      <c r="V58" s="208"/>
    </row>
    <row r="59" spans="1:22" ht="12.75" customHeight="1">
      <c r="A59" s="39" t="s">
        <v>450</v>
      </c>
      <c r="B59" s="74" t="s">
        <v>451</v>
      </c>
      <c r="C59" s="39" t="s">
        <v>452</v>
      </c>
      <c r="D59" s="46">
        <f t="shared" si="0"/>
        <v>0</v>
      </c>
      <c r="E59" s="37">
        <v>0</v>
      </c>
      <c r="F59" s="37">
        <v>0</v>
      </c>
      <c r="G59" s="46">
        <f t="shared" si="1"/>
        <v>0</v>
      </c>
      <c r="H59" s="36">
        <v>0</v>
      </c>
      <c r="I59" s="36">
        <v>0</v>
      </c>
      <c r="J59" s="50">
        <f t="shared" si="2"/>
        <v>0</v>
      </c>
      <c r="K59" s="50">
        <f t="shared" si="14"/>
        <v>0</v>
      </c>
      <c r="L59" s="50">
        <f t="shared" si="4"/>
        <v>0</v>
      </c>
      <c r="M59" s="42">
        <f t="shared" si="5"/>
        <v>0</v>
      </c>
      <c r="N59" s="42">
        <f t="shared" si="6"/>
        <v>0</v>
      </c>
      <c r="O59" s="42">
        <f t="shared" si="7"/>
        <v>0</v>
      </c>
      <c r="P59" s="42">
        <f t="shared" si="8"/>
        <v>0</v>
      </c>
      <c r="Q59" s="42">
        <f t="shared" si="12"/>
        <v>0</v>
      </c>
      <c r="R59" s="50">
        <f t="shared" si="9"/>
        <v>0</v>
      </c>
      <c r="S59" s="42">
        <f t="shared" si="10"/>
        <v>0</v>
      </c>
      <c r="T59" s="50">
        <f t="shared" si="13"/>
        <v>0</v>
      </c>
      <c r="U59" s="50">
        <f t="shared" si="11"/>
        <v>0</v>
      </c>
      <c r="V59" s="208"/>
    </row>
    <row r="60" spans="1:22" s="130" customFormat="1" ht="25.5" customHeight="1">
      <c r="A60" s="40" t="s">
        <v>453</v>
      </c>
      <c r="B60" s="68" t="s">
        <v>454</v>
      </c>
      <c r="C60" s="40" t="s">
        <v>379</v>
      </c>
      <c r="D60" s="46">
        <f t="shared" si="0"/>
        <v>1053461.7</v>
      </c>
      <c r="E60" s="46">
        <v>1053461.7</v>
      </c>
      <c r="F60" s="37">
        <v>0</v>
      </c>
      <c r="G60" s="46">
        <f t="shared" si="1"/>
        <v>1303396.38</v>
      </c>
      <c r="H60" s="119">
        <f>H62+H65</f>
        <v>1303396.38</v>
      </c>
      <c r="I60" s="36">
        <v>0</v>
      </c>
      <c r="J60" s="50">
        <f t="shared" si="2"/>
        <v>2085434.2079999999</v>
      </c>
      <c r="K60" s="50">
        <f>K62+K65</f>
        <v>2085434.2079999999</v>
      </c>
      <c r="L60" s="50">
        <f t="shared" si="4"/>
        <v>0</v>
      </c>
      <c r="M60" s="42">
        <f t="shared" si="5"/>
        <v>782037.828</v>
      </c>
      <c r="N60" s="42">
        <f t="shared" si="6"/>
        <v>782037.828</v>
      </c>
      <c r="O60" s="42">
        <f t="shared" si="7"/>
        <v>0</v>
      </c>
      <c r="P60" s="42">
        <f t="shared" si="8"/>
        <v>2356540.6550399996</v>
      </c>
      <c r="Q60" s="50">
        <f>Q62+Q65</f>
        <v>2356540.6550399996</v>
      </c>
      <c r="R60" s="50">
        <f t="shared" si="9"/>
        <v>0</v>
      </c>
      <c r="S60" s="42">
        <f t="shared" si="10"/>
        <v>2710021.7532959995</v>
      </c>
      <c r="T60" s="50">
        <f>T62+T65</f>
        <v>2710021.7532959995</v>
      </c>
      <c r="U60" s="50">
        <f t="shared" si="11"/>
        <v>0</v>
      </c>
      <c r="V60" s="207"/>
    </row>
    <row r="61" spans="1:22" ht="12.75" customHeight="1">
      <c r="A61" s="39"/>
      <c r="B61" s="74" t="s">
        <v>5</v>
      </c>
      <c r="C61" s="39"/>
      <c r="D61" s="46">
        <f t="shared" si="0"/>
        <v>0</v>
      </c>
      <c r="E61" s="37">
        <v>0</v>
      </c>
      <c r="F61" s="37">
        <v>0</v>
      </c>
      <c r="G61" s="46">
        <f t="shared" si="1"/>
        <v>0</v>
      </c>
      <c r="H61" s="36">
        <v>0</v>
      </c>
      <c r="I61" s="36">
        <v>0</v>
      </c>
      <c r="J61" s="50">
        <f t="shared" si="2"/>
        <v>0</v>
      </c>
      <c r="K61" s="50">
        <f t="shared" si="14"/>
        <v>0</v>
      </c>
      <c r="L61" s="50">
        <f t="shared" si="4"/>
        <v>0</v>
      </c>
      <c r="M61" s="42">
        <f t="shared" si="5"/>
        <v>0</v>
      </c>
      <c r="N61" s="42">
        <f t="shared" si="6"/>
        <v>0</v>
      </c>
      <c r="O61" s="42">
        <f t="shared" si="7"/>
        <v>0</v>
      </c>
      <c r="P61" s="42">
        <f t="shared" si="8"/>
        <v>0</v>
      </c>
      <c r="Q61" s="42">
        <f t="shared" si="12"/>
        <v>0</v>
      </c>
      <c r="R61" s="50">
        <f t="shared" si="9"/>
        <v>0</v>
      </c>
      <c r="S61" s="42">
        <f t="shared" si="10"/>
        <v>0</v>
      </c>
      <c r="T61" s="50">
        <f t="shared" si="13"/>
        <v>0</v>
      </c>
      <c r="U61" s="50">
        <f t="shared" si="11"/>
        <v>0</v>
      </c>
      <c r="V61" s="208"/>
    </row>
    <row r="62" spans="1:22" s="130" customFormat="1" ht="25.5" customHeight="1">
      <c r="A62" s="40" t="s">
        <v>455</v>
      </c>
      <c r="B62" s="68" t="s">
        <v>456</v>
      </c>
      <c r="C62" s="40" t="s">
        <v>379</v>
      </c>
      <c r="D62" s="46">
        <f t="shared" si="0"/>
        <v>0</v>
      </c>
      <c r="E62" s="46">
        <v>0</v>
      </c>
      <c r="F62" s="37">
        <v>0</v>
      </c>
      <c r="G62" s="46">
        <f t="shared" si="1"/>
        <v>1303396.38</v>
      </c>
      <c r="H62" s="119">
        <f>H64</f>
        <v>1303396.38</v>
      </c>
      <c r="I62" s="36">
        <v>0</v>
      </c>
      <c r="J62" s="50">
        <f t="shared" si="2"/>
        <v>2085434.2079999999</v>
      </c>
      <c r="K62" s="50">
        <f>K63+K64</f>
        <v>2085434.2079999999</v>
      </c>
      <c r="L62" s="50">
        <f t="shared" si="4"/>
        <v>0</v>
      </c>
      <c r="M62" s="42">
        <f t="shared" si="5"/>
        <v>782037.828</v>
      </c>
      <c r="N62" s="42">
        <f t="shared" si="6"/>
        <v>782037.828</v>
      </c>
      <c r="O62" s="42">
        <f t="shared" si="7"/>
        <v>0</v>
      </c>
      <c r="P62" s="42">
        <f t="shared" si="8"/>
        <v>2356540.6550399996</v>
      </c>
      <c r="Q62" s="50">
        <f>Q63+Q64</f>
        <v>2356540.6550399996</v>
      </c>
      <c r="R62" s="50">
        <f t="shared" si="9"/>
        <v>0</v>
      </c>
      <c r="S62" s="42">
        <f t="shared" si="10"/>
        <v>2710021.7532959995</v>
      </c>
      <c r="T62" s="50">
        <f>T63+T64</f>
        <v>2710021.7532959995</v>
      </c>
      <c r="U62" s="50">
        <f t="shared" si="11"/>
        <v>0</v>
      </c>
      <c r="V62" s="207"/>
    </row>
    <row r="63" spans="1:22" ht="12.75" customHeight="1">
      <c r="A63" s="39"/>
      <c r="B63" s="74" t="s">
        <v>202</v>
      </c>
      <c r="C63" s="39"/>
      <c r="D63" s="46">
        <f t="shared" si="0"/>
        <v>0</v>
      </c>
      <c r="E63" s="37">
        <v>0</v>
      </c>
      <c r="F63" s="37">
        <v>0</v>
      </c>
      <c r="G63" s="46">
        <f t="shared" si="1"/>
        <v>0</v>
      </c>
      <c r="H63" s="36">
        <v>0</v>
      </c>
      <c r="I63" s="36">
        <v>0</v>
      </c>
      <c r="J63" s="50">
        <f t="shared" si="2"/>
        <v>0</v>
      </c>
      <c r="K63" s="50">
        <f t="shared" si="14"/>
        <v>0</v>
      </c>
      <c r="L63" s="50">
        <f t="shared" si="4"/>
        <v>0</v>
      </c>
      <c r="M63" s="42">
        <f t="shared" si="5"/>
        <v>0</v>
      </c>
      <c r="N63" s="42">
        <f t="shared" si="6"/>
        <v>0</v>
      </c>
      <c r="O63" s="42">
        <f t="shared" si="7"/>
        <v>0</v>
      </c>
      <c r="P63" s="42">
        <f t="shared" si="8"/>
        <v>0</v>
      </c>
      <c r="Q63" s="42">
        <f t="shared" si="12"/>
        <v>0</v>
      </c>
      <c r="R63" s="50">
        <f t="shared" si="9"/>
        <v>0</v>
      </c>
      <c r="S63" s="42">
        <f t="shared" si="10"/>
        <v>0</v>
      </c>
      <c r="T63" s="50">
        <f t="shared" si="13"/>
        <v>0</v>
      </c>
      <c r="U63" s="50">
        <f t="shared" si="11"/>
        <v>0</v>
      </c>
      <c r="V63" s="208"/>
    </row>
    <row r="64" spans="1:22" ht="12.75" customHeight="1">
      <c r="A64" s="39" t="s">
        <v>457</v>
      </c>
      <c r="B64" s="74" t="s">
        <v>458</v>
      </c>
      <c r="C64" s="39" t="s">
        <v>459</v>
      </c>
      <c r="D64" s="46">
        <f t="shared" si="0"/>
        <v>1053461.7</v>
      </c>
      <c r="E64" s="37">
        <v>1053461.7</v>
      </c>
      <c r="F64" s="37">
        <v>0</v>
      </c>
      <c r="G64" s="46">
        <f t="shared" si="1"/>
        <v>1303396.38</v>
      </c>
      <c r="H64" s="119">
        <v>1303396.38</v>
      </c>
      <c r="I64" s="36">
        <v>0</v>
      </c>
      <c r="J64" s="50">
        <f t="shared" si="2"/>
        <v>2085434.2079999999</v>
      </c>
      <c r="K64" s="50">
        <f>H64*60/100+H64</f>
        <v>2085434.2079999999</v>
      </c>
      <c r="L64" s="50">
        <f t="shared" si="4"/>
        <v>0</v>
      </c>
      <c r="M64" s="42">
        <f t="shared" si="5"/>
        <v>782037.828</v>
      </c>
      <c r="N64" s="42">
        <f t="shared" si="6"/>
        <v>782037.828</v>
      </c>
      <c r="O64" s="42">
        <f t="shared" si="7"/>
        <v>0</v>
      </c>
      <c r="P64" s="42">
        <f t="shared" si="8"/>
        <v>2356540.6550399996</v>
      </c>
      <c r="Q64" s="42">
        <f t="shared" si="12"/>
        <v>2356540.6550399996</v>
      </c>
      <c r="R64" s="50">
        <f t="shared" si="9"/>
        <v>0</v>
      </c>
      <c r="S64" s="42">
        <f t="shared" si="10"/>
        <v>2710021.7532959995</v>
      </c>
      <c r="T64" s="50">
        <f t="shared" si="13"/>
        <v>2710021.7532959995</v>
      </c>
      <c r="U64" s="50">
        <f t="shared" si="11"/>
        <v>0</v>
      </c>
      <c r="V64" s="208"/>
    </row>
    <row r="65" spans="1:22" s="130" customFormat="1" ht="25.5" customHeight="1">
      <c r="A65" s="40" t="s">
        <v>460</v>
      </c>
      <c r="B65" s="68" t="s">
        <v>461</v>
      </c>
      <c r="C65" s="40" t="s">
        <v>379</v>
      </c>
      <c r="D65" s="46">
        <f t="shared" si="0"/>
        <v>0</v>
      </c>
      <c r="E65" s="46">
        <v>0</v>
      </c>
      <c r="F65" s="37">
        <v>0</v>
      </c>
      <c r="G65" s="46">
        <f t="shared" si="1"/>
        <v>0</v>
      </c>
      <c r="H65" s="119">
        <f>H67</f>
        <v>0</v>
      </c>
      <c r="I65" s="36">
        <v>0</v>
      </c>
      <c r="J65" s="50">
        <f t="shared" si="2"/>
        <v>0</v>
      </c>
      <c r="K65" s="50">
        <f>K66+K67</f>
        <v>0</v>
      </c>
      <c r="L65" s="50">
        <f t="shared" si="4"/>
        <v>0</v>
      </c>
      <c r="M65" s="42">
        <f t="shared" si="5"/>
        <v>0</v>
      </c>
      <c r="N65" s="42">
        <f t="shared" si="6"/>
        <v>0</v>
      </c>
      <c r="O65" s="42">
        <f t="shared" si="7"/>
        <v>0</v>
      </c>
      <c r="P65" s="42">
        <f t="shared" si="8"/>
        <v>0</v>
      </c>
      <c r="Q65" s="50">
        <f>Q66+Q67</f>
        <v>0</v>
      </c>
      <c r="R65" s="50">
        <f t="shared" si="9"/>
        <v>0</v>
      </c>
      <c r="S65" s="42">
        <f t="shared" si="10"/>
        <v>0</v>
      </c>
      <c r="T65" s="50">
        <f>T66+T67</f>
        <v>0</v>
      </c>
      <c r="U65" s="50">
        <f t="shared" si="11"/>
        <v>0</v>
      </c>
      <c r="V65" s="207"/>
    </row>
    <row r="66" spans="1:22" ht="12.75" customHeight="1">
      <c r="A66" s="39"/>
      <c r="B66" s="74" t="s">
        <v>202</v>
      </c>
      <c r="C66" s="39"/>
      <c r="D66" s="46">
        <f t="shared" si="0"/>
        <v>0</v>
      </c>
      <c r="E66" s="37">
        <v>0</v>
      </c>
      <c r="F66" s="37">
        <v>0</v>
      </c>
      <c r="G66" s="46">
        <f t="shared" si="1"/>
        <v>0</v>
      </c>
      <c r="H66" s="36">
        <v>0</v>
      </c>
      <c r="I66" s="36">
        <v>0</v>
      </c>
      <c r="J66" s="50">
        <f t="shared" si="2"/>
        <v>0</v>
      </c>
      <c r="K66" s="50">
        <f t="shared" si="14"/>
        <v>0</v>
      </c>
      <c r="L66" s="50">
        <f t="shared" si="4"/>
        <v>0</v>
      </c>
      <c r="M66" s="42">
        <f t="shared" si="5"/>
        <v>0</v>
      </c>
      <c r="N66" s="42">
        <f t="shared" si="6"/>
        <v>0</v>
      </c>
      <c r="O66" s="42">
        <f t="shared" si="7"/>
        <v>0</v>
      </c>
      <c r="P66" s="42">
        <f t="shared" si="8"/>
        <v>0</v>
      </c>
      <c r="Q66" s="42">
        <f t="shared" si="12"/>
        <v>0</v>
      </c>
      <c r="R66" s="50">
        <f t="shared" si="9"/>
        <v>0</v>
      </c>
      <c r="S66" s="42">
        <f t="shared" si="10"/>
        <v>0</v>
      </c>
      <c r="T66" s="50">
        <f t="shared" si="13"/>
        <v>0</v>
      </c>
      <c r="U66" s="50">
        <f t="shared" si="11"/>
        <v>0</v>
      </c>
      <c r="V66" s="208"/>
    </row>
    <row r="67" spans="1:22" ht="28.5" customHeight="1">
      <c r="A67" s="39" t="s">
        <v>462</v>
      </c>
      <c r="B67" s="74" t="s">
        <v>463</v>
      </c>
      <c r="C67" s="39" t="s">
        <v>464</v>
      </c>
      <c r="D67" s="46">
        <f t="shared" si="0"/>
        <v>0</v>
      </c>
      <c r="E67" s="37">
        <v>0</v>
      </c>
      <c r="F67" s="37">
        <v>0</v>
      </c>
      <c r="G67" s="46">
        <f t="shared" si="1"/>
        <v>0</v>
      </c>
      <c r="H67" s="36">
        <v>0</v>
      </c>
      <c r="I67" s="36">
        <v>0</v>
      </c>
      <c r="J67" s="50">
        <f t="shared" si="2"/>
        <v>0</v>
      </c>
      <c r="K67" s="50">
        <f t="shared" si="14"/>
        <v>0</v>
      </c>
      <c r="L67" s="50">
        <f t="shared" si="4"/>
        <v>0</v>
      </c>
      <c r="M67" s="42">
        <f t="shared" si="5"/>
        <v>0</v>
      </c>
      <c r="N67" s="42">
        <f t="shared" si="6"/>
        <v>0</v>
      </c>
      <c r="O67" s="42">
        <f t="shared" si="7"/>
        <v>0</v>
      </c>
      <c r="P67" s="42">
        <f t="shared" si="8"/>
        <v>0</v>
      </c>
      <c r="Q67" s="42">
        <f t="shared" si="12"/>
        <v>0</v>
      </c>
      <c r="R67" s="50">
        <f t="shared" si="9"/>
        <v>0</v>
      </c>
      <c r="S67" s="42">
        <f t="shared" si="10"/>
        <v>0</v>
      </c>
      <c r="T67" s="50">
        <f t="shared" si="13"/>
        <v>0</v>
      </c>
      <c r="U67" s="50">
        <f t="shared" si="11"/>
        <v>0</v>
      </c>
      <c r="V67" s="208"/>
    </row>
    <row r="68" spans="1:22" ht="12.75" customHeight="1">
      <c r="A68" s="39" t="s">
        <v>465</v>
      </c>
      <c r="B68" s="90" t="s">
        <v>466</v>
      </c>
      <c r="C68" s="39" t="s">
        <v>379</v>
      </c>
      <c r="D68" s="46">
        <f t="shared" si="0"/>
        <v>43497.600000000006</v>
      </c>
      <c r="E68" s="37">
        <f>E70+E75</f>
        <v>43497.600000000006</v>
      </c>
      <c r="F68" s="37">
        <v>0</v>
      </c>
      <c r="G68" s="46">
        <f t="shared" si="1"/>
        <v>20035.218</v>
      </c>
      <c r="H68" s="36">
        <f>H70+H75</f>
        <v>20035.218</v>
      </c>
      <c r="I68" s="36">
        <v>0</v>
      </c>
      <c r="J68" s="50">
        <f t="shared" si="2"/>
        <v>31655.644440000004</v>
      </c>
      <c r="K68" s="50">
        <f>K70+K75</f>
        <v>31655.644440000004</v>
      </c>
      <c r="L68" s="50">
        <f t="shared" si="4"/>
        <v>0</v>
      </c>
      <c r="M68" s="42">
        <f t="shared" si="5"/>
        <v>11620.426440000003</v>
      </c>
      <c r="N68" s="42">
        <f t="shared" si="6"/>
        <v>11620.426440000003</v>
      </c>
      <c r="O68" s="42">
        <f t="shared" si="7"/>
        <v>0</v>
      </c>
      <c r="P68" s="42">
        <f t="shared" si="8"/>
        <v>35770.87821720001</v>
      </c>
      <c r="Q68" s="50">
        <f>Q70+Q75</f>
        <v>35770.87821720001</v>
      </c>
      <c r="R68" s="50">
        <f t="shared" si="9"/>
        <v>0</v>
      </c>
      <c r="S68" s="42">
        <f t="shared" si="10"/>
        <v>41136.509949780004</v>
      </c>
      <c r="T68" s="50">
        <f>T70+T75</f>
        <v>41136.509949780004</v>
      </c>
      <c r="U68" s="50">
        <f t="shared" si="11"/>
        <v>0</v>
      </c>
      <c r="V68" s="208"/>
    </row>
    <row r="69" spans="1:22" ht="12.75" customHeight="1">
      <c r="A69" s="39"/>
      <c r="B69" s="74" t="s">
        <v>5</v>
      </c>
      <c r="C69" s="39"/>
      <c r="D69" s="46">
        <f t="shared" si="0"/>
        <v>0</v>
      </c>
      <c r="E69" s="37">
        <v>0</v>
      </c>
      <c r="F69" s="37">
        <v>0</v>
      </c>
      <c r="G69" s="46">
        <f t="shared" si="1"/>
        <v>0</v>
      </c>
      <c r="H69" s="36">
        <v>0</v>
      </c>
      <c r="I69" s="36">
        <v>0</v>
      </c>
      <c r="J69" s="50">
        <f t="shared" si="2"/>
        <v>0</v>
      </c>
      <c r="K69" s="50">
        <f t="shared" si="14"/>
        <v>0</v>
      </c>
      <c r="L69" s="50">
        <f t="shared" si="4"/>
        <v>0</v>
      </c>
      <c r="M69" s="42">
        <f t="shared" si="5"/>
        <v>0</v>
      </c>
      <c r="N69" s="42">
        <f t="shared" si="6"/>
        <v>0</v>
      </c>
      <c r="O69" s="42">
        <f t="shared" si="7"/>
        <v>0</v>
      </c>
      <c r="P69" s="42">
        <f t="shared" si="8"/>
        <v>0</v>
      </c>
      <c r="Q69" s="42">
        <f t="shared" si="12"/>
        <v>0</v>
      </c>
      <c r="R69" s="50">
        <f t="shared" si="9"/>
        <v>0</v>
      </c>
      <c r="S69" s="42">
        <f t="shared" si="10"/>
        <v>0</v>
      </c>
      <c r="T69" s="50">
        <f t="shared" si="13"/>
        <v>0</v>
      </c>
      <c r="U69" s="50">
        <f t="shared" si="11"/>
        <v>0</v>
      </c>
      <c r="V69" s="208"/>
    </row>
    <row r="70" spans="1:22" s="130" customFormat="1" ht="25.5" customHeight="1">
      <c r="A70" s="40" t="s">
        <v>467</v>
      </c>
      <c r="B70" s="68" t="s">
        <v>468</v>
      </c>
      <c r="C70" s="40" t="s">
        <v>379</v>
      </c>
      <c r="D70" s="46">
        <f t="shared" si="0"/>
        <v>43497.600000000006</v>
      </c>
      <c r="E70" s="46">
        <f>E72+E73+E74</f>
        <v>43497.600000000006</v>
      </c>
      <c r="F70" s="37">
        <v>0</v>
      </c>
      <c r="G70" s="46">
        <f t="shared" si="1"/>
        <v>8700</v>
      </c>
      <c r="H70" s="119">
        <f>H72+H73+H74</f>
        <v>8700</v>
      </c>
      <c r="I70" s="36">
        <v>0</v>
      </c>
      <c r="J70" s="50">
        <f t="shared" si="2"/>
        <v>13746</v>
      </c>
      <c r="K70" s="50">
        <f>K71+K72+K73+K74</f>
        <v>13746</v>
      </c>
      <c r="L70" s="50">
        <f t="shared" si="4"/>
        <v>0</v>
      </c>
      <c r="M70" s="42">
        <f t="shared" si="5"/>
        <v>5046</v>
      </c>
      <c r="N70" s="42">
        <f t="shared" si="6"/>
        <v>5046</v>
      </c>
      <c r="O70" s="42">
        <f t="shared" si="7"/>
        <v>0</v>
      </c>
      <c r="P70" s="42">
        <f t="shared" si="8"/>
        <v>15532.98</v>
      </c>
      <c r="Q70" s="50">
        <f>Q71+Q72+Q73+Q74</f>
        <v>15532.98</v>
      </c>
      <c r="R70" s="50">
        <f t="shared" si="9"/>
        <v>0</v>
      </c>
      <c r="S70" s="42">
        <f t="shared" si="10"/>
        <v>17862.927</v>
      </c>
      <c r="T70" s="50">
        <f>T71+T72+T73+T74</f>
        <v>17862.927</v>
      </c>
      <c r="U70" s="50">
        <f t="shared" si="11"/>
        <v>0</v>
      </c>
      <c r="V70" s="207"/>
    </row>
    <row r="71" spans="1:22" ht="12.75" customHeight="1">
      <c r="A71" s="39"/>
      <c r="B71" s="74" t="s">
        <v>202</v>
      </c>
      <c r="C71" s="39"/>
      <c r="D71" s="46">
        <f t="shared" si="0"/>
        <v>0</v>
      </c>
      <c r="E71" s="37">
        <v>0</v>
      </c>
      <c r="F71" s="37">
        <v>0</v>
      </c>
      <c r="G71" s="46">
        <f t="shared" si="1"/>
        <v>0</v>
      </c>
      <c r="H71" s="36">
        <v>0</v>
      </c>
      <c r="I71" s="36">
        <v>0</v>
      </c>
      <c r="J71" s="50">
        <f t="shared" si="2"/>
        <v>0</v>
      </c>
      <c r="K71" s="50">
        <f t="shared" si="14"/>
        <v>0</v>
      </c>
      <c r="L71" s="50">
        <f t="shared" si="4"/>
        <v>0</v>
      </c>
      <c r="M71" s="42">
        <f t="shared" si="5"/>
        <v>0</v>
      </c>
      <c r="N71" s="42">
        <f t="shared" si="6"/>
        <v>0</v>
      </c>
      <c r="O71" s="42">
        <f t="shared" si="7"/>
        <v>0</v>
      </c>
      <c r="P71" s="42">
        <f t="shared" si="8"/>
        <v>0</v>
      </c>
      <c r="Q71" s="42">
        <f t="shared" si="12"/>
        <v>0</v>
      </c>
      <c r="R71" s="50">
        <f t="shared" si="9"/>
        <v>0</v>
      </c>
      <c r="S71" s="42">
        <f t="shared" si="10"/>
        <v>0</v>
      </c>
      <c r="T71" s="50">
        <f t="shared" si="13"/>
        <v>0</v>
      </c>
      <c r="U71" s="50">
        <f t="shared" si="11"/>
        <v>0</v>
      </c>
      <c r="V71" s="208"/>
    </row>
    <row r="72" spans="1:22" ht="26.25" customHeight="1">
      <c r="A72" s="39" t="s">
        <v>469</v>
      </c>
      <c r="B72" s="74" t="s">
        <v>470</v>
      </c>
      <c r="C72" s="39" t="s">
        <v>471</v>
      </c>
      <c r="D72" s="46">
        <f t="shared" si="0"/>
        <v>26357.7</v>
      </c>
      <c r="E72" s="37">
        <v>26357.7</v>
      </c>
      <c r="F72" s="37">
        <v>0</v>
      </c>
      <c r="G72" s="46">
        <f t="shared" si="1"/>
        <v>5500</v>
      </c>
      <c r="H72" s="36">
        <v>5500</v>
      </c>
      <c r="I72" s="36">
        <v>0</v>
      </c>
      <c r="J72" s="50">
        <f t="shared" si="2"/>
        <v>8690</v>
      </c>
      <c r="K72" s="50">
        <f t="shared" si="14"/>
        <v>8690</v>
      </c>
      <c r="L72" s="50">
        <f t="shared" si="4"/>
        <v>0</v>
      </c>
      <c r="M72" s="42">
        <f t="shared" si="5"/>
        <v>3190</v>
      </c>
      <c r="N72" s="42">
        <f t="shared" si="6"/>
        <v>3190</v>
      </c>
      <c r="O72" s="42">
        <f t="shared" si="7"/>
        <v>0</v>
      </c>
      <c r="P72" s="42">
        <f t="shared" si="8"/>
        <v>9819.7</v>
      </c>
      <c r="Q72" s="42">
        <f t="shared" si="12"/>
        <v>9819.7</v>
      </c>
      <c r="R72" s="50">
        <f t="shared" si="9"/>
        <v>0</v>
      </c>
      <c r="S72" s="42">
        <f t="shared" si="10"/>
        <v>11292.655</v>
      </c>
      <c r="T72" s="50">
        <f t="shared" si="13"/>
        <v>11292.655</v>
      </c>
      <c r="U72" s="50">
        <f t="shared" si="11"/>
        <v>0</v>
      </c>
      <c r="V72" s="208"/>
    </row>
    <row r="73" spans="1:22" ht="26.25" customHeight="1">
      <c r="A73" s="39" t="s">
        <v>472</v>
      </c>
      <c r="B73" s="74" t="s">
        <v>473</v>
      </c>
      <c r="C73" s="39" t="s">
        <v>474</v>
      </c>
      <c r="D73" s="46">
        <f t="shared" si="0"/>
        <v>0</v>
      </c>
      <c r="E73" s="37">
        <v>0</v>
      </c>
      <c r="F73" s="37">
        <v>0</v>
      </c>
      <c r="G73" s="46">
        <f t="shared" si="1"/>
        <v>0</v>
      </c>
      <c r="H73" s="36">
        <v>0</v>
      </c>
      <c r="I73" s="36">
        <v>0</v>
      </c>
      <c r="J73" s="50">
        <f t="shared" si="2"/>
        <v>0</v>
      </c>
      <c r="K73" s="50">
        <f t="shared" si="14"/>
        <v>0</v>
      </c>
      <c r="L73" s="50">
        <f t="shared" si="4"/>
        <v>0</v>
      </c>
      <c r="M73" s="42">
        <f t="shared" si="5"/>
        <v>0</v>
      </c>
      <c r="N73" s="42">
        <f t="shared" si="6"/>
        <v>0</v>
      </c>
      <c r="O73" s="42">
        <f t="shared" si="7"/>
        <v>0</v>
      </c>
      <c r="P73" s="42">
        <f t="shared" si="8"/>
        <v>0</v>
      </c>
      <c r="Q73" s="42">
        <f t="shared" si="12"/>
        <v>0</v>
      </c>
      <c r="R73" s="50">
        <f t="shared" si="9"/>
        <v>0</v>
      </c>
      <c r="S73" s="42">
        <f t="shared" si="10"/>
        <v>0</v>
      </c>
      <c r="T73" s="50">
        <f t="shared" si="13"/>
        <v>0</v>
      </c>
      <c r="U73" s="50">
        <f t="shared" si="11"/>
        <v>0</v>
      </c>
      <c r="V73" s="208"/>
    </row>
    <row r="74" spans="1:22" ht="26.25" customHeight="1">
      <c r="A74" s="39" t="s">
        <v>475</v>
      </c>
      <c r="B74" s="74" t="s">
        <v>476</v>
      </c>
      <c r="C74" s="39" t="s">
        <v>477</v>
      </c>
      <c r="D74" s="46">
        <f aca="true" t="shared" si="15" ref="D74:D131">E74+F74</f>
        <v>17139.9</v>
      </c>
      <c r="E74" s="37">
        <v>17139.9</v>
      </c>
      <c r="F74" s="37">
        <v>0</v>
      </c>
      <c r="G74" s="46">
        <f aca="true" t="shared" si="16" ref="G74:G131">H74+I74</f>
        <v>3200</v>
      </c>
      <c r="H74" s="36">
        <v>3200</v>
      </c>
      <c r="I74" s="36">
        <v>0</v>
      </c>
      <c r="J74" s="50">
        <f aca="true" t="shared" si="17" ref="J74:J131">K74+L74</f>
        <v>5056</v>
      </c>
      <c r="K74" s="50">
        <f t="shared" si="14"/>
        <v>5056</v>
      </c>
      <c r="L74" s="50">
        <f aca="true" t="shared" si="18" ref="L74:L131">I74</f>
        <v>0</v>
      </c>
      <c r="M74" s="42">
        <f aca="true" t="shared" si="19" ref="M74:M131">J74-G74</f>
        <v>1856</v>
      </c>
      <c r="N74" s="42">
        <f aca="true" t="shared" si="20" ref="N74:N131">K74-H74</f>
        <v>1856</v>
      </c>
      <c r="O74" s="42">
        <f aca="true" t="shared" si="21" ref="O74:O131">L74-I74</f>
        <v>0</v>
      </c>
      <c r="P74" s="42">
        <f aca="true" t="shared" si="22" ref="P74:P131">R74+Q74</f>
        <v>5713.28</v>
      </c>
      <c r="Q74" s="42">
        <f t="shared" si="12"/>
        <v>5713.28</v>
      </c>
      <c r="R74" s="50">
        <f aca="true" t="shared" si="23" ref="R74:R131">L74*20/100+L74</f>
        <v>0</v>
      </c>
      <c r="S74" s="42">
        <f aca="true" t="shared" si="24" ref="S74:S131">T74+U74</f>
        <v>6570.272</v>
      </c>
      <c r="T74" s="50">
        <f t="shared" si="13"/>
        <v>6570.272</v>
      </c>
      <c r="U74" s="50">
        <f aca="true" t="shared" si="25" ref="U74:U131">R74*20/100+R74</f>
        <v>0</v>
      </c>
      <c r="V74" s="208"/>
    </row>
    <row r="75" spans="1:22" s="130" customFormat="1" ht="25.5" customHeight="1">
      <c r="A75" s="40" t="s">
        <v>478</v>
      </c>
      <c r="B75" s="68" t="s">
        <v>479</v>
      </c>
      <c r="C75" s="40" t="s">
        <v>379</v>
      </c>
      <c r="D75" s="46">
        <f t="shared" si="15"/>
        <v>0</v>
      </c>
      <c r="E75" s="46">
        <v>0</v>
      </c>
      <c r="F75" s="37">
        <v>0</v>
      </c>
      <c r="G75" s="46">
        <f t="shared" si="16"/>
        <v>11335.218</v>
      </c>
      <c r="H75" s="119">
        <f>H77</f>
        <v>11335.218</v>
      </c>
      <c r="I75" s="36">
        <v>0</v>
      </c>
      <c r="J75" s="50">
        <f t="shared" si="17"/>
        <v>17909.644440000004</v>
      </c>
      <c r="K75" s="50">
        <f>K76+K77</f>
        <v>17909.644440000004</v>
      </c>
      <c r="L75" s="50">
        <f t="shared" si="18"/>
        <v>0</v>
      </c>
      <c r="M75" s="42">
        <f t="shared" si="19"/>
        <v>6574.426440000003</v>
      </c>
      <c r="N75" s="42">
        <f t="shared" si="20"/>
        <v>6574.426440000003</v>
      </c>
      <c r="O75" s="42">
        <f t="shared" si="21"/>
        <v>0</v>
      </c>
      <c r="P75" s="42">
        <f t="shared" si="22"/>
        <v>20237.898217200003</v>
      </c>
      <c r="Q75" s="50">
        <f>Q76+Q77</f>
        <v>20237.898217200003</v>
      </c>
      <c r="R75" s="50">
        <f t="shared" si="23"/>
        <v>0</v>
      </c>
      <c r="S75" s="42">
        <f t="shared" si="24"/>
        <v>23273.582949780004</v>
      </c>
      <c r="T75" s="50">
        <f>T76+T77</f>
        <v>23273.582949780004</v>
      </c>
      <c r="U75" s="50">
        <f t="shared" si="25"/>
        <v>0</v>
      </c>
      <c r="V75" s="207"/>
    </row>
    <row r="76" spans="1:22" ht="12.75" customHeight="1">
      <c r="A76" s="39"/>
      <c r="B76" s="74" t="s">
        <v>202</v>
      </c>
      <c r="C76" s="39"/>
      <c r="D76" s="46">
        <f t="shared" si="15"/>
        <v>0</v>
      </c>
      <c r="E76" s="37">
        <v>0</v>
      </c>
      <c r="F76" s="37">
        <v>0</v>
      </c>
      <c r="G76" s="46">
        <f t="shared" si="16"/>
        <v>0</v>
      </c>
      <c r="H76" s="36">
        <v>0</v>
      </c>
      <c r="I76" s="36">
        <v>0</v>
      </c>
      <c r="J76" s="50">
        <f t="shared" si="17"/>
        <v>0</v>
      </c>
      <c r="K76" s="50">
        <f t="shared" si="14"/>
        <v>0</v>
      </c>
      <c r="L76" s="50">
        <f t="shared" si="18"/>
        <v>0</v>
      </c>
      <c r="M76" s="42">
        <f t="shared" si="19"/>
        <v>0</v>
      </c>
      <c r="N76" s="42">
        <f t="shared" si="20"/>
        <v>0</v>
      </c>
      <c r="O76" s="42">
        <f t="shared" si="21"/>
        <v>0</v>
      </c>
      <c r="P76" s="42">
        <f t="shared" si="22"/>
        <v>0</v>
      </c>
      <c r="Q76" s="42">
        <f t="shared" si="12"/>
        <v>0</v>
      </c>
      <c r="R76" s="50">
        <f t="shared" si="23"/>
        <v>0</v>
      </c>
      <c r="S76" s="42">
        <f t="shared" si="24"/>
        <v>0</v>
      </c>
      <c r="T76" s="50">
        <f t="shared" si="13"/>
        <v>0</v>
      </c>
      <c r="U76" s="50">
        <f t="shared" si="25"/>
        <v>0</v>
      </c>
      <c r="V76" s="208"/>
    </row>
    <row r="77" spans="1:22" ht="12.75" customHeight="1">
      <c r="A77" s="39" t="s">
        <v>480</v>
      </c>
      <c r="B77" s="74" t="s">
        <v>481</v>
      </c>
      <c r="C77" s="39" t="s">
        <v>482</v>
      </c>
      <c r="D77" s="46">
        <f t="shared" si="15"/>
        <v>0</v>
      </c>
      <c r="E77" s="37">
        <v>0</v>
      </c>
      <c r="F77" s="37">
        <v>0</v>
      </c>
      <c r="G77" s="46">
        <f t="shared" si="16"/>
        <v>11335.218</v>
      </c>
      <c r="H77" s="36">
        <v>11335.218</v>
      </c>
      <c r="I77" s="36">
        <v>0</v>
      </c>
      <c r="J77" s="50">
        <f t="shared" si="17"/>
        <v>17909.644440000004</v>
      </c>
      <c r="K77" s="50">
        <f t="shared" si="14"/>
        <v>17909.644440000004</v>
      </c>
      <c r="L77" s="50">
        <f t="shared" si="18"/>
        <v>0</v>
      </c>
      <c r="M77" s="42">
        <f t="shared" si="19"/>
        <v>6574.426440000003</v>
      </c>
      <c r="N77" s="42">
        <f t="shared" si="20"/>
        <v>6574.426440000003</v>
      </c>
      <c r="O77" s="42">
        <f t="shared" si="21"/>
        <v>0</v>
      </c>
      <c r="P77" s="42">
        <f t="shared" si="22"/>
        <v>20237.898217200003</v>
      </c>
      <c r="Q77" s="42">
        <f t="shared" si="12"/>
        <v>20237.898217200003</v>
      </c>
      <c r="R77" s="50">
        <f t="shared" si="23"/>
        <v>0</v>
      </c>
      <c r="S77" s="42">
        <f t="shared" si="24"/>
        <v>23273.582949780004</v>
      </c>
      <c r="T77" s="50">
        <f t="shared" si="13"/>
        <v>23273.582949780004</v>
      </c>
      <c r="U77" s="50">
        <f t="shared" si="25"/>
        <v>0</v>
      </c>
      <c r="V77" s="208"/>
    </row>
    <row r="78" spans="1:22" s="130" customFormat="1" ht="25.5" customHeight="1">
      <c r="A78" s="40" t="s">
        <v>483</v>
      </c>
      <c r="B78" s="68" t="s">
        <v>484</v>
      </c>
      <c r="C78" s="40" t="s">
        <v>379</v>
      </c>
      <c r="D78" s="46">
        <f t="shared" si="15"/>
        <v>163871.8</v>
      </c>
      <c r="E78" s="46">
        <f>E82+E83+E84+E85</f>
        <v>163871.8</v>
      </c>
      <c r="F78" s="37">
        <v>0</v>
      </c>
      <c r="G78" s="46">
        <f t="shared" si="16"/>
        <v>127500</v>
      </c>
      <c r="H78" s="119">
        <f>H80</f>
        <v>127500</v>
      </c>
      <c r="I78" s="36">
        <v>0</v>
      </c>
      <c r="J78" s="50">
        <f t="shared" si="17"/>
        <v>143850</v>
      </c>
      <c r="K78" s="50">
        <f>K80</f>
        <v>143850</v>
      </c>
      <c r="L78" s="50">
        <f t="shared" si="18"/>
        <v>0</v>
      </c>
      <c r="M78" s="42">
        <f t="shared" si="19"/>
        <v>16350</v>
      </c>
      <c r="N78" s="42">
        <f t="shared" si="20"/>
        <v>16350</v>
      </c>
      <c r="O78" s="42">
        <f t="shared" si="21"/>
        <v>0</v>
      </c>
      <c r="P78" s="42">
        <f t="shared" si="22"/>
        <v>162550.5</v>
      </c>
      <c r="Q78" s="50">
        <f>Q80</f>
        <v>162550.5</v>
      </c>
      <c r="R78" s="50">
        <f t="shared" si="23"/>
        <v>0</v>
      </c>
      <c r="S78" s="42">
        <f t="shared" si="24"/>
        <v>186933.075</v>
      </c>
      <c r="T78" s="50">
        <f>T80</f>
        <v>186933.075</v>
      </c>
      <c r="U78" s="50">
        <f t="shared" si="25"/>
        <v>0</v>
      </c>
      <c r="V78" s="207"/>
    </row>
    <row r="79" spans="1:22" ht="12.75" customHeight="1">
      <c r="A79" s="39"/>
      <c r="B79" s="74" t="s">
        <v>5</v>
      </c>
      <c r="C79" s="39"/>
      <c r="D79" s="46">
        <f t="shared" si="15"/>
        <v>0</v>
      </c>
      <c r="E79" s="37">
        <v>0</v>
      </c>
      <c r="F79" s="37">
        <v>0</v>
      </c>
      <c r="G79" s="46">
        <f t="shared" si="16"/>
        <v>0</v>
      </c>
      <c r="H79" s="36">
        <v>0</v>
      </c>
      <c r="I79" s="36">
        <v>0</v>
      </c>
      <c r="J79" s="50">
        <f t="shared" si="17"/>
        <v>0</v>
      </c>
      <c r="K79" s="50">
        <f t="shared" si="14"/>
        <v>0</v>
      </c>
      <c r="L79" s="50">
        <f t="shared" si="18"/>
        <v>0</v>
      </c>
      <c r="M79" s="42">
        <f t="shared" si="19"/>
        <v>0</v>
      </c>
      <c r="N79" s="42">
        <f t="shared" si="20"/>
        <v>0</v>
      </c>
      <c r="O79" s="42">
        <f t="shared" si="21"/>
        <v>0</v>
      </c>
      <c r="P79" s="42">
        <f t="shared" si="22"/>
        <v>0</v>
      </c>
      <c r="Q79" s="42">
        <f aca="true" t="shared" si="26" ref="Q79:Q131">K79*13/100+K79</f>
        <v>0</v>
      </c>
      <c r="R79" s="50">
        <f t="shared" si="23"/>
        <v>0</v>
      </c>
      <c r="S79" s="42">
        <f t="shared" si="24"/>
        <v>0</v>
      </c>
      <c r="T79" s="50">
        <f aca="true" t="shared" si="27" ref="T79:T131">Q79*15/100+Q79</f>
        <v>0</v>
      </c>
      <c r="U79" s="50">
        <f t="shared" si="25"/>
        <v>0</v>
      </c>
      <c r="V79" s="208"/>
    </row>
    <row r="80" spans="1:22" s="130" customFormat="1" ht="25.5" customHeight="1">
      <c r="A80" s="40" t="s">
        <v>485</v>
      </c>
      <c r="B80" s="68" t="s">
        <v>486</v>
      </c>
      <c r="C80" s="40" t="s">
        <v>379</v>
      </c>
      <c r="D80" s="46">
        <f t="shared" si="15"/>
        <v>163871.8</v>
      </c>
      <c r="E80" s="46">
        <f>E82+E83+E84+E85</f>
        <v>163871.8</v>
      </c>
      <c r="F80" s="37">
        <v>0</v>
      </c>
      <c r="G80" s="46">
        <f t="shared" si="16"/>
        <v>127500</v>
      </c>
      <c r="H80" s="119">
        <f>H82+H83+H84+H85</f>
        <v>127500</v>
      </c>
      <c r="I80" s="36">
        <v>0</v>
      </c>
      <c r="J80" s="50">
        <f t="shared" si="17"/>
        <v>143850</v>
      </c>
      <c r="K80" s="50">
        <f>K81+K82+K83+K84+K85</f>
        <v>143850</v>
      </c>
      <c r="L80" s="50">
        <f t="shared" si="18"/>
        <v>0</v>
      </c>
      <c r="M80" s="42">
        <f t="shared" si="19"/>
        <v>16350</v>
      </c>
      <c r="N80" s="42">
        <f t="shared" si="20"/>
        <v>16350</v>
      </c>
      <c r="O80" s="42">
        <f t="shared" si="21"/>
        <v>0</v>
      </c>
      <c r="P80" s="42">
        <f t="shared" si="22"/>
        <v>162550.5</v>
      </c>
      <c r="Q80" s="50">
        <f>Q81+Q82+Q83+Q84+Q85</f>
        <v>162550.5</v>
      </c>
      <c r="R80" s="50">
        <f t="shared" si="23"/>
        <v>0</v>
      </c>
      <c r="S80" s="42">
        <f t="shared" si="24"/>
        <v>186933.075</v>
      </c>
      <c r="T80" s="50">
        <f>T81+T82+T83+T84+T85</f>
        <v>186933.075</v>
      </c>
      <c r="U80" s="50">
        <f t="shared" si="25"/>
        <v>0</v>
      </c>
      <c r="V80" s="207"/>
    </row>
    <row r="81" spans="1:22" ht="12.75" customHeight="1">
      <c r="A81" s="39"/>
      <c r="B81" s="74" t="s">
        <v>202</v>
      </c>
      <c r="C81" s="39"/>
      <c r="D81" s="46">
        <f t="shared" si="15"/>
        <v>0</v>
      </c>
      <c r="E81" s="37">
        <v>0</v>
      </c>
      <c r="F81" s="37">
        <v>0</v>
      </c>
      <c r="G81" s="46">
        <f t="shared" si="16"/>
        <v>0</v>
      </c>
      <c r="H81" s="36">
        <v>0</v>
      </c>
      <c r="I81" s="36">
        <v>0</v>
      </c>
      <c r="J81" s="50">
        <f t="shared" si="17"/>
        <v>0</v>
      </c>
      <c r="K81" s="50">
        <f t="shared" si="14"/>
        <v>0</v>
      </c>
      <c r="L81" s="50">
        <f t="shared" si="18"/>
        <v>0</v>
      </c>
      <c r="M81" s="42">
        <f t="shared" si="19"/>
        <v>0</v>
      </c>
      <c r="N81" s="42">
        <f t="shared" si="20"/>
        <v>0</v>
      </c>
      <c r="O81" s="42">
        <f t="shared" si="21"/>
        <v>0</v>
      </c>
      <c r="P81" s="42">
        <f t="shared" si="22"/>
        <v>0</v>
      </c>
      <c r="Q81" s="42">
        <f t="shared" si="26"/>
        <v>0</v>
      </c>
      <c r="R81" s="50">
        <f t="shared" si="23"/>
        <v>0</v>
      </c>
      <c r="S81" s="42">
        <f t="shared" si="24"/>
        <v>0</v>
      </c>
      <c r="T81" s="50">
        <f t="shared" si="27"/>
        <v>0</v>
      </c>
      <c r="U81" s="50">
        <f t="shared" si="25"/>
        <v>0</v>
      </c>
      <c r="V81" s="208"/>
    </row>
    <row r="82" spans="1:22" ht="12.75" customHeight="1">
      <c r="A82" s="39">
        <v>4631</v>
      </c>
      <c r="B82" s="74" t="s">
        <v>709</v>
      </c>
      <c r="C82" s="39">
        <v>4726</v>
      </c>
      <c r="D82" s="46">
        <f t="shared" si="15"/>
        <v>0</v>
      </c>
      <c r="E82" s="37">
        <v>0</v>
      </c>
      <c r="F82" s="37">
        <v>0</v>
      </c>
      <c r="G82" s="46">
        <f t="shared" si="16"/>
        <v>30000</v>
      </c>
      <c r="H82" s="36">
        <v>30000</v>
      </c>
      <c r="I82" s="36">
        <v>0</v>
      </c>
      <c r="J82" s="50">
        <f t="shared" si="17"/>
        <v>33000</v>
      </c>
      <c r="K82" s="50">
        <f>H82*10/100+H82</f>
        <v>33000</v>
      </c>
      <c r="L82" s="50">
        <f t="shared" si="18"/>
        <v>0</v>
      </c>
      <c r="M82" s="42">
        <f t="shared" si="19"/>
        <v>3000</v>
      </c>
      <c r="N82" s="42">
        <f t="shared" si="20"/>
        <v>3000</v>
      </c>
      <c r="O82" s="42">
        <f t="shared" si="21"/>
        <v>0</v>
      </c>
      <c r="P82" s="42">
        <f t="shared" si="22"/>
        <v>37290</v>
      </c>
      <c r="Q82" s="42">
        <f t="shared" si="26"/>
        <v>37290</v>
      </c>
      <c r="R82" s="50">
        <f t="shared" si="23"/>
        <v>0</v>
      </c>
      <c r="S82" s="42">
        <f t="shared" si="24"/>
        <v>42883.5</v>
      </c>
      <c r="T82" s="50">
        <f t="shared" si="27"/>
        <v>42883.5</v>
      </c>
      <c r="U82" s="50">
        <f t="shared" si="25"/>
        <v>0</v>
      </c>
      <c r="V82" s="208"/>
    </row>
    <row r="83" spans="1:22" ht="12.75" customHeight="1">
      <c r="A83" s="39">
        <v>4632</v>
      </c>
      <c r="B83" s="74" t="s">
        <v>710</v>
      </c>
      <c r="C83" s="39">
        <v>4727</v>
      </c>
      <c r="D83" s="46">
        <f t="shared" si="15"/>
        <v>0</v>
      </c>
      <c r="E83" s="37">
        <v>0</v>
      </c>
      <c r="F83" s="37">
        <v>0</v>
      </c>
      <c r="G83" s="46">
        <f t="shared" si="16"/>
        <v>7500</v>
      </c>
      <c r="H83" s="36">
        <v>7500</v>
      </c>
      <c r="I83" s="36">
        <v>0</v>
      </c>
      <c r="J83" s="50">
        <f t="shared" si="17"/>
        <v>11850</v>
      </c>
      <c r="K83" s="50">
        <f aca="true" t="shared" si="28" ref="K83:K131">H83*58/100+H83</f>
        <v>11850</v>
      </c>
      <c r="L83" s="50">
        <f t="shared" si="18"/>
        <v>0</v>
      </c>
      <c r="M83" s="42">
        <f t="shared" si="19"/>
        <v>4350</v>
      </c>
      <c r="N83" s="42">
        <f t="shared" si="20"/>
        <v>4350</v>
      </c>
      <c r="O83" s="42">
        <f t="shared" si="21"/>
        <v>0</v>
      </c>
      <c r="P83" s="42">
        <f t="shared" si="22"/>
        <v>13390.5</v>
      </c>
      <c r="Q83" s="42">
        <f t="shared" si="26"/>
        <v>13390.5</v>
      </c>
      <c r="R83" s="50">
        <f t="shared" si="23"/>
        <v>0</v>
      </c>
      <c r="S83" s="42">
        <f t="shared" si="24"/>
        <v>15399.075</v>
      </c>
      <c r="T83" s="50">
        <f t="shared" si="27"/>
        <v>15399.075</v>
      </c>
      <c r="U83" s="50">
        <f t="shared" si="25"/>
        <v>0</v>
      </c>
      <c r="V83" s="208"/>
    </row>
    <row r="84" spans="1:22" ht="18" customHeight="1">
      <c r="A84" s="39" t="s">
        <v>487</v>
      </c>
      <c r="B84" s="74" t="s">
        <v>488</v>
      </c>
      <c r="C84" s="39">
        <v>4728</v>
      </c>
      <c r="D84" s="46">
        <f t="shared" si="15"/>
        <v>0</v>
      </c>
      <c r="E84" s="37">
        <v>0</v>
      </c>
      <c r="F84" s="37">
        <v>0</v>
      </c>
      <c r="G84" s="46">
        <f t="shared" si="16"/>
        <v>0</v>
      </c>
      <c r="H84" s="36">
        <v>0</v>
      </c>
      <c r="I84" s="36">
        <v>0</v>
      </c>
      <c r="J84" s="50">
        <f t="shared" si="17"/>
        <v>0</v>
      </c>
      <c r="K84" s="50">
        <f t="shared" si="28"/>
        <v>0</v>
      </c>
      <c r="L84" s="50">
        <f t="shared" si="18"/>
        <v>0</v>
      </c>
      <c r="M84" s="42">
        <f t="shared" si="19"/>
        <v>0</v>
      </c>
      <c r="N84" s="42">
        <f t="shared" si="20"/>
        <v>0</v>
      </c>
      <c r="O84" s="42">
        <f t="shared" si="21"/>
        <v>0</v>
      </c>
      <c r="P84" s="42">
        <f t="shared" si="22"/>
        <v>0</v>
      </c>
      <c r="Q84" s="42">
        <f t="shared" si="26"/>
        <v>0</v>
      </c>
      <c r="R84" s="50">
        <f t="shared" si="23"/>
        <v>0</v>
      </c>
      <c r="S84" s="42">
        <f t="shared" si="24"/>
        <v>0</v>
      </c>
      <c r="T84" s="50">
        <f t="shared" si="27"/>
        <v>0</v>
      </c>
      <c r="U84" s="50">
        <f t="shared" si="25"/>
        <v>0</v>
      </c>
      <c r="V84" s="208"/>
    </row>
    <row r="85" spans="1:22" ht="18" customHeight="1">
      <c r="A85" s="39" t="s">
        <v>490</v>
      </c>
      <c r="B85" s="74" t="s">
        <v>491</v>
      </c>
      <c r="C85" s="39" t="s">
        <v>492</v>
      </c>
      <c r="D85" s="46">
        <f t="shared" si="15"/>
        <v>163871.8</v>
      </c>
      <c r="E85" s="37">
        <v>163871.8</v>
      </c>
      <c r="F85" s="37">
        <v>0</v>
      </c>
      <c r="G85" s="46">
        <f t="shared" si="16"/>
        <v>90000</v>
      </c>
      <c r="H85" s="36">
        <v>90000</v>
      </c>
      <c r="I85" s="36">
        <v>0</v>
      </c>
      <c r="J85" s="50">
        <f t="shared" si="17"/>
        <v>99000</v>
      </c>
      <c r="K85" s="50">
        <f>H85*10/100+H85</f>
        <v>99000</v>
      </c>
      <c r="L85" s="50">
        <f t="shared" si="18"/>
        <v>0</v>
      </c>
      <c r="M85" s="42">
        <f t="shared" si="19"/>
        <v>9000</v>
      </c>
      <c r="N85" s="42">
        <f t="shared" si="20"/>
        <v>9000</v>
      </c>
      <c r="O85" s="42">
        <f t="shared" si="21"/>
        <v>0</v>
      </c>
      <c r="P85" s="42">
        <f t="shared" si="22"/>
        <v>111870</v>
      </c>
      <c r="Q85" s="42">
        <f t="shared" si="26"/>
        <v>111870</v>
      </c>
      <c r="R85" s="50">
        <f t="shared" si="23"/>
        <v>0</v>
      </c>
      <c r="S85" s="42">
        <f t="shared" si="24"/>
        <v>128650.5</v>
      </c>
      <c r="T85" s="50">
        <f t="shared" si="27"/>
        <v>128650.5</v>
      </c>
      <c r="U85" s="50">
        <f t="shared" si="25"/>
        <v>0</v>
      </c>
      <c r="V85" s="208"/>
    </row>
    <row r="86" spans="1:22" s="130" customFormat="1" ht="25.5" customHeight="1">
      <c r="A86" s="40" t="s">
        <v>493</v>
      </c>
      <c r="B86" s="68" t="s">
        <v>494</v>
      </c>
      <c r="C86" s="40" t="s">
        <v>379</v>
      </c>
      <c r="D86" s="46">
        <f t="shared" si="15"/>
        <v>121166.9</v>
      </c>
      <c r="E86" s="46">
        <v>121166.9</v>
      </c>
      <c r="F86" s="37">
        <v>0</v>
      </c>
      <c r="G86" s="46">
        <f t="shared" si="16"/>
        <v>22160.779000000002</v>
      </c>
      <c r="H86" s="119">
        <f>H88+H91+H94+H97</f>
        <v>22160.779000000002</v>
      </c>
      <c r="I86" s="36">
        <v>0</v>
      </c>
      <c r="J86" s="50">
        <f t="shared" si="17"/>
        <v>594933.2</v>
      </c>
      <c r="K86" s="50">
        <f>K88+K91+K94+K97</f>
        <v>594933.2</v>
      </c>
      <c r="L86" s="50">
        <f t="shared" si="18"/>
        <v>0</v>
      </c>
      <c r="M86" s="42">
        <f t="shared" si="19"/>
        <v>572772.421</v>
      </c>
      <c r="N86" s="42">
        <f t="shared" si="20"/>
        <v>572772.421</v>
      </c>
      <c r="O86" s="42">
        <f t="shared" si="21"/>
        <v>0</v>
      </c>
      <c r="P86" s="42">
        <f t="shared" si="22"/>
        <v>747588.5</v>
      </c>
      <c r="Q86" s="50">
        <f>Q88+Q91+Q94+Q97</f>
        <v>747588.5</v>
      </c>
      <c r="R86" s="50">
        <f t="shared" si="23"/>
        <v>0</v>
      </c>
      <c r="S86" s="42">
        <f t="shared" si="24"/>
        <v>850316.94</v>
      </c>
      <c r="T86" s="50">
        <f>T88+T91+T94+T97</f>
        <v>850316.94</v>
      </c>
      <c r="U86" s="50">
        <f t="shared" si="25"/>
        <v>0</v>
      </c>
      <c r="V86" s="207"/>
    </row>
    <row r="87" spans="1:22" ht="12.75" customHeight="1">
      <c r="A87" s="39"/>
      <c r="B87" s="74" t="s">
        <v>5</v>
      </c>
      <c r="C87" s="39"/>
      <c r="D87" s="46">
        <f t="shared" si="15"/>
        <v>0</v>
      </c>
      <c r="E87" s="37">
        <v>0</v>
      </c>
      <c r="F87" s="37">
        <v>0</v>
      </c>
      <c r="G87" s="46">
        <f t="shared" si="16"/>
        <v>0</v>
      </c>
      <c r="H87" s="36">
        <v>0</v>
      </c>
      <c r="I87" s="36">
        <v>0</v>
      </c>
      <c r="J87" s="50">
        <f t="shared" si="17"/>
        <v>0</v>
      </c>
      <c r="K87" s="50">
        <f t="shared" si="28"/>
        <v>0</v>
      </c>
      <c r="L87" s="50">
        <f t="shared" si="18"/>
        <v>0</v>
      </c>
      <c r="M87" s="42">
        <f t="shared" si="19"/>
        <v>0</v>
      </c>
      <c r="N87" s="42">
        <f t="shared" si="20"/>
        <v>0</v>
      </c>
      <c r="O87" s="42">
        <f t="shared" si="21"/>
        <v>0</v>
      </c>
      <c r="P87" s="42">
        <f t="shared" si="22"/>
        <v>0</v>
      </c>
      <c r="Q87" s="42">
        <f t="shared" si="26"/>
        <v>0</v>
      </c>
      <c r="R87" s="50">
        <f t="shared" si="23"/>
        <v>0</v>
      </c>
      <c r="S87" s="42">
        <f t="shared" si="24"/>
        <v>0</v>
      </c>
      <c r="T87" s="50">
        <f t="shared" si="27"/>
        <v>0</v>
      </c>
      <c r="U87" s="50">
        <f t="shared" si="25"/>
        <v>0</v>
      </c>
      <c r="V87" s="208"/>
    </row>
    <row r="88" spans="1:22" s="130" customFormat="1" ht="25.5" customHeight="1">
      <c r="A88" s="40" t="s">
        <v>495</v>
      </c>
      <c r="B88" s="68" t="s">
        <v>496</v>
      </c>
      <c r="C88" s="40" t="s">
        <v>379</v>
      </c>
      <c r="D88" s="46">
        <f t="shared" si="15"/>
        <v>0</v>
      </c>
      <c r="E88" s="46">
        <v>0</v>
      </c>
      <c r="F88" s="37">
        <v>0</v>
      </c>
      <c r="G88" s="46">
        <f t="shared" si="16"/>
        <v>4000</v>
      </c>
      <c r="H88" s="119">
        <f>H90</f>
        <v>4000</v>
      </c>
      <c r="I88" s="36">
        <v>0</v>
      </c>
      <c r="J88" s="50">
        <f t="shared" si="17"/>
        <v>6320</v>
      </c>
      <c r="K88" s="50">
        <f>K89+K90</f>
        <v>6320</v>
      </c>
      <c r="L88" s="50">
        <f t="shared" si="18"/>
        <v>0</v>
      </c>
      <c r="M88" s="42">
        <f t="shared" si="19"/>
        <v>2320</v>
      </c>
      <c r="N88" s="42">
        <f t="shared" si="20"/>
        <v>2320</v>
      </c>
      <c r="O88" s="42">
        <f t="shared" si="21"/>
        <v>0</v>
      </c>
      <c r="P88" s="42">
        <f t="shared" si="22"/>
        <v>7141.6</v>
      </c>
      <c r="Q88" s="50">
        <f>Q89+Q90</f>
        <v>7141.6</v>
      </c>
      <c r="R88" s="50">
        <f t="shared" si="23"/>
        <v>0</v>
      </c>
      <c r="S88" s="42">
        <f t="shared" si="24"/>
        <v>8212.84</v>
      </c>
      <c r="T88" s="50">
        <f>T89+T90</f>
        <v>8212.84</v>
      </c>
      <c r="U88" s="50">
        <f t="shared" si="25"/>
        <v>0</v>
      </c>
      <c r="V88" s="207"/>
    </row>
    <row r="89" spans="1:22" ht="12.75" customHeight="1">
      <c r="A89" s="39"/>
      <c r="B89" s="74" t="s">
        <v>202</v>
      </c>
      <c r="C89" s="39"/>
      <c r="D89" s="46">
        <f t="shared" si="15"/>
        <v>0</v>
      </c>
      <c r="E89" s="37">
        <v>0</v>
      </c>
      <c r="F89" s="37">
        <v>0</v>
      </c>
      <c r="G89" s="46">
        <f t="shared" si="16"/>
        <v>0</v>
      </c>
      <c r="H89" s="36">
        <v>0</v>
      </c>
      <c r="I89" s="36">
        <v>0</v>
      </c>
      <c r="J89" s="50">
        <f t="shared" si="17"/>
        <v>0</v>
      </c>
      <c r="K89" s="50">
        <f t="shared" si="28"/>
        <v>0</v>
      </c>
      <c r="L89" s="50">
        <f t="shared" si="18"/>
        <v>0</v>
      </c>
      <c r="M89" s="42">
        <f t="shared" si="19"/>
        <v>0</v>
      </c>
      <c r="N89" s="42">
        <f t="shared" si="20"/>
        <v>0</v>
      </c>
      <c r="O89" s="42">
        <f t="shared" si="21"/>
        <v>0</v>
      </c>
      <c r="P89" s="42">
        <f t="shared" si="22"/>
        <v>0</v>
      </c>
      <c r="Q89" s="42">
        <f t="shared" si="26"/>
        <v>0</v>
      </c>
      <c r="R89" s="50">
        <f t="shared" si="23"/>
        <v>0</v>
      </c>
      <c r="S89" s="42">
        <f t="shared" si="24"/>
        <v>0</v>
      </c>
      <c r="T89" s="50">
        <f t="shared" si="27"/>
        <v>0</v>
      </c>
      <c r="U89" s="50">
        <f t="shared" si="25"/>
        <v>0</v>
      </c>
      <c r="V89" s="208"/>
    </row>
    <row r="90" spans="1:22" s="130" customFormat="1" ht="38.25" customHeight="1">
      <c r="A90" s="40" t="s">
        <v>497</v>
      </c>
      <c r="B90" s="88" t="s">
        <v>498</v>
      </c>
      <c r="C90" s="40" t="s">
        <v>499</v>
      </c>
      <c r="D90" s="46">
        <f t="shared" si="15"/>
        <v>0</v>
      </c>
      <c r="E90" s="46">
        <v>0</v>
      </c>
      <c r="F90" s="37">
        <v>0</v>
      </c>
      <c r="G90" s="46">
        <f t="shared" si="16"/>
        <v>4000</v>
      </c>
      <c r="H90" s="119">
        <v>4000</v>
      </c>
      <c r="I90" s="36">
        <v>0</v>
      </c>
      <c r="J90" s="50">
        <f t="shared" si="17"/>
        <v>6320</v>
      </c>
      <c r="K90" s="50">
        <f t="shared" si="28"/>
        <v>6320</v>
      </c>
      <c r="L90" s="50">
        <f t="shared" si="18"/>
        <v>0</v>
      </c>
      <c r="M90" s="42">
        <f t="shared" si="19"/>
        <v>2320</v>
      </c>
      <c r="N90" s="42">
        <f t="shared" si="20"/>
        <v>2320</v>
      </c>
      <c r="O90" s="42">
        <f t="shared" si="21"/>
        <v>0</v>
      </c>
      <c r="P90" s="42">
        <f t="shared" si="22"/>
        <v>7141.6</v>
      </c>
      <c r="Q90" s="42">
        <f t="shared" si="26"/>
        <v>7141.6</v>
      </c>
      <c r="R90" s="50">
        <f t="shared" si="23"/>
        <v>0</v>
      </c>
      <c r="S90" s="42">
        <f t="shared" si="24"/>
        <v>8212.84</v>
      </c>
      <c r="T90" s="50">
        <f t="shared" si="27"/>
        <v>8212.84</v>
      </c>
      <c r="U90" s="50">
        <f t="shared" si="25"/>
        <v>0</v>
      </c>
      <c r="V90" s="207"/>
    </row>
    <row r="91" spans="1:22" s="130" customFormat="1" ht="43.5" customHeight="1">
      <c r="A91" s="40" t="s">
        <v>500</v>
      </c>
      <c r="B91" s="68" t="s">
        <v>501</v>
      </c>
      <c r="C91" s="40" t="s">
        <v>379</v>
      </c>
      <c r="D91" s="46">
        <f t="shared" si="15"/>
        <v>0</v>
      </c>
      <c r="E91" s="46">
        <v>0</v>
      </c>
      <c r="F91" s="37">
        <v>0</v>
      </c>
      <c r="G91" s="46">
        <f t="shared" si="16"/>
        <v>5000</v>
      </c>
      <c r="H91" s="119">
        <f>H93</f>
        <v>5000</v>
      </c>
      <c r="I91" s="36">
        <v>0</v>
      </c>
      <c r="J91" s="50">
        <f t="shared" si="17"/>
        <v>10000</v>
      </c>
      <c r="K91" s="50">
        <f>K92+K93</f>
        <v>10000</v>
      </c>
      <c r="L91" s="50">
        <f t="shared" si="18"/>
        <v>0</v>
      </c>
      <c r="M91" s="42">
        <f t="shared" si="19"/>
        <v>5000</v>
      </c>
      <c r="N91" s="42">
        <f t="shared" si="20"/>
        <v>5000</v>
      </c>
      <c r="O91" s="42">
        <f t="shared" si="21"/>
        <v>0</v>
      </c>
      <c r="P91" s="42">
        <f t="shared" si="22"/>
        <v>11300</v>
      </c>
      <c r="Q91" s="50">
        <f>Q92+Q93</f>
        <v>11300</v>
      </c>
      <c r="R91" s="50">
        <f t="shared" si="23"/>
        <v>0</v>
      </c>
      <c r="S91" s="42">
        <f t="shared" si="24"/>
        <v>12995</v>
      </c>
      <c r="T91" s="50">
        <f>T92+T93</f>
        <v>12995</v>
      </c>
      <c r="U91" s="50">
        <f t="shared" si="25"/>
        <v>0</v>
      </c>
      <c r="V91" s="207"/>
    </row>
    <row r="92" spans="1:22" ht="12.75" customHeight="1">
      <c r="A92" s="39"/>
      <c r="B92" s="74" t="s">
        <v>202</v>
      </c>
      <c r="C92" s="39"/>
      <c r="D92" s="46">
        <f t="shared" si="15"/>
        <v>0</v>
      </c>
      <c r="E92" s="37">
        <v>0</v>
      </c>
      <c r="F92" s="37">
        <v>0</v>
      </c>
      <c r="G92" s="46">
        <f t="shared" si="16"/>
        <v>0</v>
      </c>
      <c r="H92" s="36">
        <v>0</v>
      </c>
      <c r="I92" s="36">
        <v>0</v>
      </c>
      <c r="J92" s="50">
        <f t="shared" si="17"/>
        <v>0</v>
      </c>
      <c r="K92" s="50">
        <f t="shared" si="28"/>
        <v>0</v>
      </c>
      <c r="L92" s="50">
        <f t="shared" si="18"/>
        <v>0</v>
      </c>
      <c r="M92" s="42">
        <f t="shared" si="19"/>
        <v>0</v>
      </c>
      <c r="N92" s="42">
        <f t="shared" si="20"/>
        <v>0</v>
      </c>
      <c r="O92" s="42">
        <f t="shared" si="21"/>
        <v>0</v>
      </c>
      <c r="P92" s="42">
        <f t="shared" si="22"/>
        <v>0</v>
      </c>
      <c r="Q92" s="42">
        <f t="shared" si="26"/>
        <v>0</v>
      </c>
      <c r="R92" s="50">
        <f t="shared" si="23"/>
        <v>0</v>
      </c>
      <c r="S92" s="42">
        <f t="shared" si="24"/>
        <v>0</v>
      </c>
      <c r="T92" s="50">
        <f t="shared" si="27"/>
        <v>0</v>
      </c>
      <c r="U92" s="50">
        <f t="shared" si="25"/>
        <v>0</v>
      </c>
      <c r="V92" s="208"/>
    </row>
    <row r="93" spans="1:22" s="130" customFormat="1" ht="21.75" customHeight="1">
      <c r="A93" s="40" t="s">
        <v>502</v>
      </c>
      <c r="B93" s="88" t="s">
        <v>503</v>
      </c>
      <c r="C93" s="40" t="s">
        <v>504</v>
      </c>
      <c r="D93" s="46">
        <f t="shared" si="15"/>
        <v>0</v>
      </c>
      <c r="E93" s="37">
        <v>0</v>
      </c>
      <c r="F93" s="37">
        <v>0</v>
      </c>
      <c r="G93" s="46">
        <f t="shared" si="16"/>
        <v>5000</v>
      </c>
      <c r="H93" s="119">
        <v>5000</v>
      </c>
      <c r="I93" s="36">
        <v>0</v>
      </c>
      <c r="J93" s="50">
        <f t="shared" si="17"/>
        <v>10000</v>
      </c>
      <c r="K93" s="50">
        <f>H93*100/100+H93</f>
        <v>10000</v>
      </c>
      <c r="L93" s="50">
        <f t="shared" si="18"/>
        <v>0</v>
      </c>
      <c r="M93" s="42">
        <f t="shared" si="19"/>
        <v>5000</v>
      </c>
      <c r="N93" s="42">
        <f t="shared" si="20"/>
        <v>5000</v>
      </c>
      <c r="O93" s="42">
        <f t="shared" si="21"/>
        <v>0</v>
      </c>
      <c r="P93" s="42">
        <f t="shared" si="22"/>
        <v>11300</v>
      </c>
      <c r="Q93" s="42">
        <f t="shared" si="26"/>
        <v>11300</v>
      </c>
      <c r="R93" s="50">
        <f t="shared" si="23"/>
        <v>0</v>
      </c>
      <c r="S93" s="42">
        <f t="shared" si="24"/>
        <v>12995</v>
      </c>
      <c r="T93" s="50">
        <f t="shared" si="27"/>
        <v>12995</v>
      </c>
      <c r="U93" s="50">
        <f t="shared" si="25"/>
        <v>0</v>
      </c>
      <c r="V93" s="207"/>
    </row>
    <row r="94" spans="1:22" s="130" customFormat="1" ht="19.5" customHeight="1">
      <c r="A94" s="40" t="s">
        <v>505</v>
      </c>
      <c r="B94" s="68" t="s">
        <v>506</v>
      </c>
      <c r="C94" s="40" t="s">
        <v>379</v>
      </c>
      <c r="D94" s="46">
        <f t="shared" si="15"/>
        <v>0</v>
      </c>
      <c r="E94" s="37">
        <v>0</v>
      </c>
      <c r="F94" s="37">
        <v>0</v>
      </c>
      <c r="G94" s="46">
        <f t="shared" si="16"/>
        <v>0</v>
      </c>
      <c r="H94" s="119">
        <f>H96</f>
        <v>0</v>
      </c>
      <c r="I94" s="36">
        <v>0</v>
      </c>
      <c r="J94" s="50">
        <f t="shared" si="17"/>
        <v>0</v>
      </c>
      <c r="K94" s="50">
        <f>K95+K96</f>
        <v>0</v>
      </c>
      <c r="L94" s="50">
        <f t="shared" si="18"/>
        <v>0</v>
      </c>
      <c r="M94" s="42">
        <f t="shared" si="19"/>
        <v>0</v>
      </c>
      <c r="N94" s="42">
        <f t="shared" si="20"/>
        <v>0</v>
      </c>
      <c r="O94" s="42">
        <f t="shared" si="21"/>
        <v>0</v>
      </c>
      <c r="P94" s="42">
        <f t="shared" si="22"/>
        <v>0</v>
      </c>
      <c r="Q94" s="50">
        <f>Q95+Q96</f>
        <v>0</v>
      </c>
      <c r="R94" s="50">
        <f t="shared" si="23"/>
        <v>0</v>
      </c>
      <c r="S94" s="42">
        <f t="shared" si="24"/>
        <v>0</v>
      </c>
      <c r="T94" s="50">
        <f>T95+T96</f>
        <v>0</v>
      </c>
      <c r="U94" s="50">
        <f t="shared" si="25"/>
        <v>0</v>
      </c>
      <c r="V94" s="207"/>
    </row>
    <row r="95" spans="1:22" ht="12.75" customHeight="1">
      <c r="A95" s="39"/>
      <c r="B95" s="74" t="s">
        <v>202</v>
      </c>
      <c r="C95" s="39"/>
      <c r="D95" s="46">
        <f t="shared" si="15"/>
        <v>0</v>
      </c>
      <c r="E95" s="37">
        <v>0</v>
      </c>
      <c r="F95" s="37">
        <v>0</v>
      </c>
      <c r="G95" s="46">
        <f t="shared" si="16"/>
        <v>0</v>
      </c>
      <c r="H95" s="36">
        <v>0</v>
      </c>
      <c r="I95" s="36">
        <v>0</v>
      </c>
      <c r="J95" s="50">
        <f t="shared" si="17"/>
        <v>0</v>
      </c>
      <c r="K95" s="50">
        <f t="shared" si="28"/>
        <v>0</v>
      </c>
      <c r="L95" s="50">
        <f t="shared" si="18"/>
        <v>0</v>
      </c>
      <c r="M95" s="42">
        <f t="shared" si="19"/>
        <v>0</v>
      </c>
      <c r="N95" s="42">
        <f t="shared" si="20"/>
        <v>0</v>
      </c>
      <c r="O95" s="42">
        <f t="shared" si="21"/>
        <v>0</v>
      </c>
      <c r="P95" s="42">
        <f t="shared" si="22"/>
        <v>0</v>
      </c>
      <c r="Q95" s="42">
        <f t="shared" si="26"/>
        <v>0</v>
      </c>
      <c r="R95" s="50">
        <f t="shared" si="23"/>
        <v>0</v>
      </c>
      <c r="S95" s="42">
        <f t="shared" si="24"/>
        <v>0</v>
      </c>
      <c r="T95" s="50">
        <f t="shared" si="27"/>
        <v>0</v>
      </c>
      <c r="U95" s="50">
        <f t="shared" si="25"/>
        <v>0</v>
      </c>
      <c r="V95" s="208"/>
    </row>
    <row r="96" spans="1:22" s="130" customFormat="1" ht="20.25" customHeight="1">
      <c r="A96" s="40" t="s">
        <v>507</v>
      </c>
      <c r="B96" s="88" t="s">
        <v>508</v>
      </c>
      <c r="C96" s="40" t="s">
        <v>509</v>
      </c>
      <c r="D96" s="46">
        <f t="shared" si="15"/>
        <v>0</v>
      </c>
      <c r="E96" s="37">
        <v>0</v>
      </c>
      <c r="F96" s="37">
        <v>0</v>
      </c>
      <c r="G96" s="46">
        <f t="shared" si="16"/>
        <v>0</v>
      </c>
      <c r="H96" s="119">
        <v>0</v>
      </c>
      <c r="I96" s="36">
        <v>0</v>
      </c>
      <c r="J96" s="50">
        <f t="shared" si="17"/>
        <v>0</v>
      </c>
      <c r="K96" s="50">
        <f t="shared" si="28"/>
        <v>0</v>
      </c>
      <c r="L96" s="50">
        <f t="shared" si="18"/>
        <v>0</v>
      </c>
      <c r="M96" s="42">
        <f t="shared" si="19"/>
        <v>0</v>
      </c>
      <c r="N96" s="42">
        <f t="shared" si="20"/>
        <v>0</v>
      </c>
      <c r="O96" s="42">
        <f t="shared" si="21"/>
        <v>0</v>
      </c>
      <c r="P96" s="42">
        <f t="shared" si="22"/>
        <v>0</v>
      </c>
      <c r="Q96" s="42">
        <f t="shared" si="26"/>
        <v>0</v>
      </c>
      <c r="R96" s="50">
        <f t="shared" si="23"/>
        <v>0</v>
      </c>
      <c r="S96" s="42">
        <f t="shared" si="24"/>
        <v>0</v>
      </c>
      <c r="T96" s="50">
        <f t="shared" si="27"/>
        <v>0</v>
      </c>
      <c r="U96" s="50">
        <f t="shared" si="25"/>
        <v>0</v>
      </c>
      <c r="V96" s="207"/>
    </row>
    <row r="97" spans="1:22" s="130" customFormat="1" ht="19.5" customHeight="1">
      <c r="A97" s="40" t="s">
        <v>510</v>
      </c>
      <c r="B97" s="68" t="s">
        <v>511</v>
      </c>
      <c r="C97" s="40" t="s">
        <v>379</v>
      </c>
      <c r="D97" s="46">
        <f t="shared" si="15"/>
        <v>0</v>
      </c>
      <c r="E97" s="37">
        <v>0</v>
      </c>
      <c r="F97" s="37">
        <v>0</v>
      </c>
      <c r="G97" s="46">
        <f t="shared" si="16"/>
        <v>13160.779</v>
      </c>
      <c r="H97" s="36">
        <f>H99</f>
        <v>13160.779</v>
      </c>
      <c r="I97" s="36">
        <v>0</v>
      </c>
      <c r="J97" s="50">
        <f t="shared" si="17"/>
        <v>578613.2</v>
      </c>
      <c r="K97" s="50">
        <f>K98+K99+K100</f>
        <v>578613.2</v>
      </c>
      <c r="L97" s="50">
        <f t="shared" si="18"/>
        <v>0</v>
      </c>
      <c r="M97" s="42">
        <f t="shared" si="19"/>
        <v>565452.421</v>
      </c>
      <c r="N97" s="42">
        <f t="shared" si="20"/>
        <v>565452.421</v>
      </c>
      <c r="O97" s="42">
        <f t="shared" si="21"/>
        <v>0</v>
      </c>
      <c r="P97" s="42">
        <f t="shared" si="22"/>
        <v>729146.9</v>
      </c>
      <c r="Q97" s="50">
        <f>Q98+Q99+Q100</f>
        <v>729146.9</v>
      </c>
      <c r="R97" s="50">
        <f t="shared" si="23"/>
        <v>0</v>
      </c>
      <c r="S97" s="42">
        <f t="shared" si="24"/>
        <v>829109.1</v>
      </c>
      <c r="T97" s="50">
        <f>T98+T99+T100</f>
        <v>829109.1</v>
      </c>
      <c r="U97" s="50">
        <f t="shared" si="25"/>
        <v>0</v>
      </c>
      <c r="V97" s="207"/>
    </row>
    <row r="98" spans="1:22" ht="12.75" customHeight="1">
      <c r="A98" s="39"/>
      <c r="B98" s="74" t="s">
        <v>202</v>
      </c>
      <c r="C98" s="39"/>
      <c r="D98" s="46">
        <f t="shared" si="15"/>
        <v>0</v>
      </c>
      <c r="E98" s="37">
        <v>0</v>
      </c>
      <c r="F98" s="37">
        <v>0</v>
      </c>
      <c r="G98" s="46">
        <f t="shared" si="16"/>
        <v>0</v>
      </c>
      <c r="H98" s="36">
        <v>0</v>
      </c>
      <c r="I98" s="36">
        <v>0</v>
      </c>
      <c r="J98" s="50">
        <f t="shared" si="17"/>
        <v>0</v>
      </c>
      <c r="K98" s="50">
        <f t="shared" si="28"/>
        <v>0</v>
      </c>
      <c r="L98" s="50">
        <f t="shared" si="18"/>
        <v>0</v>
      </c>
      <c r="M98" s="42">
        <f t="shared" si="19"/>
        <v>0</v>
      </c>
      <c r="N98" s="42">
        <f t="shared" si="20"/>
        <v>0</v>
      </c>
      <c r="O98" s="42">
        <f t="shared" si="21"/>
        <v>0</v>
      </c>
      <c r="P98" s="42">
        <f t="shared" si="22"/>
        <v>0</v>
      </c>
      <c r="Q98" s="42">
        <f t="shared" si="26"/>
        <v>0</v>
      </c>
      <c r="R98" s="50">
        <f t="shared" si="23"/>
        <v>0</v>
      </c>
      <c r="S98" s="42">
        <f t="shared" si="24"/>
        <v>0</v>
      </c>
      <c r="T98" s="50">
        <f t="shared" si="27"/>
        <v>0</v>
      </c>
      <c r="U98" s="50">
        <f t="shared" si="25"/>
        <v>0</v>
      </c>
      <c r="V98" s="208"/>
    </row>
    <row r="99" spans="1:22" ht="18" customHeight="1">
      <c r="A99" s="39" t="s">
        <v>512</v>
      </c>
      <c r="B99" s="74" t="s">
        <v>513</v>
      </c>
      <c r="C99" s="39" t="s">
        <v>514</v>
      </c>
      <c r="D99" s="46">
        <f t="shared" si="15"/>
        <v>0</v>
      </c>
      <c r="E99" s="37">
        <v>0</v>
      </c>
      <c r="F99" s="37">
        <v>0</v>
      </c>
      <c r="G99" s="46">
        <f t="shared" si="16"/>
        <v>13160.779</v>
      </c>
      <c r="H99" s="36">
        <v>13160.779</v>
      </c>
      <c r="I99" s="36">
        <v>0</v>
      </c>
      <c r="J99" s="50">
        <f>K99+L99</f>
        <v>578613.2</v>
      </c>
      <c r="K99" s="50">
        <v>578613.2</v>
      </c>
      <c r="L99" s="50">
        <f t="shared" si="18"/>
        <v>0</v>
      </c>
      <c r="M99" s="42">
        <f t="shared" si="19"/>
        <v>565452.421</v>
      </c>
      <c r="N99" s="42">
        <f t="shared" si="20"/>
        <v>565452.421</v>
      </c>
      <c r="O99" s="42">
        <f t="shared" si="21"/>
        <v>0</v>
      </c>
      <c r="P99" s="42">
        <f t="shared" si="22"/>
        <v>729146.9</v>
      </c>
      <c r="Q99" s="42">
        <v>729146.9</v>
      </c>
      <c r="R99" s="50">
        <f t="shared" si="23"/>
        <v>0</v>
      </c>
      <c r="S99" s="42">
        <f t="shared" si="24"/>
        <v>829109.1</v>
      </c>
      <c r="T99" s="50">
        <v>829109.1</v>
      </c>
      <c r="U99" s="50">
        <f t="shared" si="25"/>
        <v>0</v>
      </c>
      <c r="V99" s="208"/>
    </row>
    <row r="100" spans="1:22" ht="38.25" customHeight="1">
      <c r="A100" s="39" t="s">
        <v>515</v>
      </c>
      <c r="B100" s="74" t="s">
        <v>516</v>
      </c>
      <c r="C100" s="39" t="s">
        <v>379</v>
      </c>
      <c r="D100" s="46">
        <f t="shared" si="15"/>
        <v>0</v>
      </c>
      <c r="E100" s="37">
        <v>0</v>
      </c>
      <c r="F100" s="37">
        <v>0</v>
      </c>
      <c r="G100" s="46">
        <f t="shared" si="16"/>
        <v>0</v>
      </c>
      <c r="H100" s="36">
        <v>0</v>
      </c>
      <c r="I100" s="36">
        <v>0</v>
      </c>
      <c r="J100" s="50">
        <f t="shared" si="17"/>
        <v>0</v>
      </c>
      <c r="K100" s="50">
        <f t="shared" si="28"/>
        <v>0</v>
      </c>
      <c r="L100" s="50">
        <f t="shared" si="18"/>
        <v>0</v>
      </c>
      <c r="M100" s="42">
        <f t="shared" si="19"/>
        <v>0</v>
      </c>
      <c r="N100" s="42">
        <f t="shared" si="20"/>
        <v>0</v>
      </c>
      <c r="O100" s="42">
        <f t="shared" si="21"/>
        <v>0</v>
      </c>
      <c r="P100" s="42">
        <f t="shared" si="22"/>
        <v>0</v>
      </c>
      <c r="Q100" s="42">
        <f t="shared" si="26"/>
        <v>0</v>
      </c>
      <c r="R100" s="50">
        <f t="shared" si="23"/>
        <v>0</v>
      </c>
      <c r="S100" s="42">
        <f t="shared" si="24"/>
        <v>0</v>
      </c>
      <c r="T100" s="50">
        <f t="shared" si="27"/>
        <v>0</v>
      </c>
      <c r="U100" s="50">
        <f t="shared" si="25"/>
        <v>0</v>
      </c>
      <c r="V100" s="208"/>
    </row>
    <row r="101" spans="1:22" s="130" customFormat="1" ht="19.5" customHeight="1">
      <c r="A101" s="40" t="s">
        <v>517</v>
      </c>
      <c r="B101" s="68" t="s">
        <v>518</v>
      </c>
      <c r="C101" s="40" t="s">
        <v>379</v>
      </c>
      <c r="D101" s="46">
        <f t="shared" si="15"/>
        <v>1435334</v>
      </c>
      <c r="E101" s="37">
        <v>0</v>
      </c>
      <c r="F101" s="46">
        <f>F103</f>
        <v>1435334</v>
      </c>
      <c r="G101" s="46">
        <f t="shared" si="16"/>
        <v>2659259.059</v>
      </c>
      <c r="H101" s="119">
        <v>0</v>
      </c>
      <c r="I101" s="119">
        <f>I103</f>
        <v>2659259.059</v>
      </c>
      <c r="J101" s="50">
        <f t="shared" si="17"/>
        <v>3995171.1561999996</v>
      </c>
      <c r="K101" s="50">
        <f t="shared" si="28"/>
        <v>0</v>
      </c>
      <c r="L101" s="50">
        <f>L103</f>
        <v>3995171.1561999996</v>
      </c>
      <c r="M101" s="42">
        <f t="shared" si="19"/>
        <v>1335912.0971999997</v>
      </c>
      <c r="N101" s="42">
        <f t="shared" si="20"/>
        <v>0</v>
      </c>
      <c r="O101" s="42">
        <f t="shared" si="21"/>
        <v>1335912.0971999997</v>
      </c>
      <c r="P101" s="42">
        <f t="shared" si="22"/>
        <v>4794205.418008</v>
      </c>
      <c r="Q101" s="42">
        <f t="shared" si="26"/>
        <v>0</v>
      </c>
      <c r="R101" s="50">
        <f>R103</f>
        <v>4794205.418008</v>
      </c>
      <c r="S101" s="42">
        <f t="shared" si="24"/>
        <v>5753046.5016096</v>
      </c>
      <c r="T101" s="50">
        <f t="shared" si="27"/>
        <v>0</v>
      </c>
      <c r="U101" s="50">
        <f>U103</f>
        <v>5753046.5016096</v>
      </c>
      <c r="V101" s="207"/>
    </row>
    <row r="102" spans="1:22" ht="12.75" customHeight="1">
      <c r="A102" s="39"/>
      <c r="B102" s="74" t="s">
        <v>5</v>
      </c>
      <c r="C102" s="39"/>
      <c r="D102" s="46">
        <f t="shared" si="15"/>
        <v>0</v>
      </c>
      <c r="E102" s="37">
        <v>0</v>
      </c>
      <c r="F102" s="37">
        <v>0</v>
      </c>
      <c r="G102" s="46">
        <f t="shared" si="16"/>
        <v>0</v>
      </c>
      <c r="H102" s="36">
        <v>0</v>
      </c>
      <c r="I102" s="36">
        <v>0</v>
      </c>
      <c r="J102" s="50">
        <f t="shared" si="17"/>
        <v>0</v>
      </c>
      <c r="K102" s="50">
        <f t="shared" si="28"/>
        <v>0</v>
      </c>
      <c r="L102" s="50">
        <f t="shared" si="18"/>
        <v>0</v>
      </c>
      <c r="M102" s="42">
        <f t="shared" si="19"/>
        <v>0</v>
      </c>
      <c r="N102" s="42">
        <f t="shared" si="20"/>
        <v>0</v>
      </c>
      <c r="O102" s="42">
        <f t="shared" si="21"/>
        <v>0</v>
      </c>
      <c r="P102" s="42">
        <f t="shared" si="22"/>
        <v>0</v>
      </c>
      <c r="Q102" s="42">
        <f t="shared" si="26"/>
        <v>0</v>
      </c>
      <c r="R102" s="50">
        <f t="shared" si="23"/>
        <v>0</v>
      </c>
      <c r="S102" s="42">
        <f t="shared" si="24"/>
        <v>0</v>
      </c>
      <c r="T102" s="50">
        <f t="shared" si="27"/>
        <v>0</v>
      </c>
      <c r="U102" s="50">
        <f t="shared" si="25"/>
        <v>0</v>
      </c>
      <c r="V102" s="208"/>
    </row>
    <row r="103" spans="1:22" s="130" customFormat="1" ht="19.5" customHeight="1">
      <c r="A103" s="40" t="s">
        <v>519</v>
      </c>
      <c r="B103" s="68" t="s">
        <v>520</v>
      </c>
      <c r="C103" s="40" t="s">
        <v>379</v>
      </c>
      <c r="D103" s="46">
        <f t="shared" si="15"/>
        <v>1435334</v>
      </c>
      <c r="E103" s="37">
        <v>0</v>
      </c>
      <c r="F103" s="46">
        <f>F105+F109+F114</f>
        <v>1435334</v>
      </c>
      <c r="G103" s="46">
        <f t="shared" si="16"/>
        <v>2659259.059</v>
      </c>
      <c r="H103" s="119">
        <v>0</v>
      </c>
      <c r="I103" s="119">
        <f>I105+I109+I114+I120</f>
        <v>2659259.059</v>
      </c>
      <c r="J103" s="50">
        <f t="shared" si="17"/>
        <v>3995171.1561999996</v>
      </c>
      <c r="K103" s="50">
        <f t="shared" si="28"/>
        <v>0</v>
      </c>
      <c r="L103" s="50">
        <f>L105+L109+L114+L120</f>
        <v>3995171.1561999996</v>
      </c>
      <c r="M103" s="42">
        <f t="shared" si="19"/>
        <v>1335912.0971999997</v>
      </c>
      <c r="N103" s="42">
        <f t="shared" si="20"/>
        <v>0</v>
      </c>
      <c r="O103" s="42">
        <f t="shared" si="21"/>
        <v>1335912.0971999997</v>
      </c>
      <c r="P103" s="42">
        <f t="shared" si="22"/>
        <v>4794205.418008</v>
      </c>
      <c r="Q103" s="42">
        <f t="shared" si="26"/>
        <v>0</v>
      </c>
      <c r="R103" s="50">
        <f>R105+R109+R114+R120</f>
        <v>4794205.418008</v>
      </c>
      <c r="S103" s="42">
        <f t="shared" si="24"/>
        <v>5753046.5016096</v>
      </c>
      <c r="T103" s="50">
        <f t="shared" si="27"/>
        <v>0</v>
      </c>
      <c r="U103" s="50">
        <f>U105+U109+U114+U120</f>
        <v>5753046.5016096</v>
      </c>
      <c r="V103" s="207"/>
    </row>
    <row r="104" spans="1:22" ht="12.75" customHeight="1">
      <c r="A104" s="39"/>
      <c r="B104" s="74" t="s">
        <v>5</v>
      </c>
      <c r="C104" s="39"/>
      <c r="D104" s="46">
        <f t="shared" si="15"/>
        <v>0</v>
      </c>
      <c r="E104" s="37">
        <v>0</v>
      </c>
      <c r="F104" s="37">
        <v>0</v>
      </c>
      <c r="G104" s="46">
        <f t="shared" si="16"/>
        <v>0</v>
      </c>
      <c r="H104" s="36">
        <v>0</v>
      </c>
      <c r="I104" s="36">
        <v>0</v>
      </c>
      <c r="J104" s="50">
        <f t="shared" si="17"/>
        <v>0</v>
      </c>
      <c r="K104" s="50">
        <f t="shared" si="28"/>
        <v>0</v>
      </c>
      <c r="L104" s="50">
        <f t="shared" si="18"/>
        <v>0</v>
      </c>
      <c r="M104" s="42">
        <f t="shared" si="19"/>
        <v>0</v>
      </c>
      <c r="N104" s="42">
        <f t="shared" si="20"/>
        <v>0</v>
      </c>
      <c r="O104" s="42">
        <f t="shared" si="21"/>
        <v>0</v>
      </c>
      <c r="P104" s="42">
        <f t="shared" si="22"/>
        <v>0</v>
      </c>
      <c r="Q104" s="42">
        <f t="shared" si="26"/>
        <v>0</v>
      </c>
      <c r="R104" s="50">
        <f t="shared" si="23"/>
        <v>0</v>
      </c>
      <c r="S104" s="42">
        <f t="shared" si="24"/>
        <v>0</v>
      </c>
      <c r="T104" s="50">
        <f t="shared" si="27"/>
        <v>0</v>
      </c>
      <c r="U104" s="50">
        <f t="shared" si="25"/>
        <v>0</v>
      </c>
      <c r="V104" s="208"/>
    </row>
    <row r="105" spans="1:22" s="130" customFormat="1" ht="19.5" customHeight="1">
      <c r="A105" s="40" t="s">
        <v>521</v>
      </c>
      <c r="B105" s="68" t="s">
        <v>522</v>
      </c>
      <c r="C105" s="40" t="s">
        <v>379</v>
      </c>
      <c r="D105" s="46">
        <f t="shared" si="15"/>
        <v>1290975.2</v>
      </c>
      <c r="E105" s="37">
        <v>0</v>
      </c>
      <c r="F105" s="46">
        <v>1290975.2</v>
      </c>
      <c r="G105" s="46">
        <f t="shared" si="16"/>
        <v>2303807.769</v>
      </c>
      <c r="H105" s="119">
        <v>0</v>
      </c>
      <c r="I105" s="119">
        <f>I107+I108</f>
        <v>2303807.769</v>
      </c>
      <c r="J105" s="50">
        <f t="shared" si="17"/>
        <v>3432198.8</v>
      </c>
      <c r="K105" s="50">
        <f t="shared" si="28"/>
        <v>0</v>
      </c>
      <c r="L105" s="50">
        <f>L106+L107+L108</f>
        <v>3432198.8</v>
      </c>
      <c r="M105" s="42">
        <f t="shared" si="19"/>
        <v>1128391.031</v>
      </c>
      <c r="N105" s="42">
        <f t="shared" si="20"/>
        <v>0</v>
      </c>
      <c r="O105" s="42">
        <f t="shared" si="21"/>
        <v>1128391.031</v>
      </c>
      <c r="P105" s="42">
        <f t="shared" si="22"/>
        <v>4118638.56</v>
      </c>
      <c r="Q105" s="42">
        <f t="shared" si="26"/>
        <v>0</v>
      </c>
      <c r="R105" s="50">
        <f>R106+R107+R108</f>
        <v>4118638.56</v>
      </c>
      <c r="S105" s="42">
        <f t="shared" si="24"/>
        <v>4942366.272</v>
      </c>
      <c r="T105" s="50">
        <f t="shared" si="27"/>
        <v>0</v>
      </c>
      <c r="U105" s="50">
        <f t="shared" si="25"/>
        <v>4942366.272</v>
      </c>
      <c r="V105" s="207"/>
    </row>
    <row r="106" spans="1:22" ht="12.75" customHeight="1">
      <c r="A106" s="39"/>
      <c r="B106" s="74" t="s">
        <v>202</v>
      </c>
      <c r="C106" s="39"/>
      <c r="D106" s="46">
        <f t="shared" si="15"/>
        <v>0</v>
      </c>
      <c r="E106" s="37">
        <v>0</v>
      </c>
      <c r="F106" s="37">
        <v>0</v>
      </c>
      <c r="G106" s="46">
        <f t="shared" si="16"/>
        <v>0</v>
      </c>
      <c r="H106" s="36">
        <v>0</v>
      </c>
      <c r="I106" s="36">
        <v>0</v>
      </c>
      <c r="J106" s="50">
        <f t="shared" si="17"/>
        <v>0</v>
      </c>
      <c r="K106" s="50">
        <f t="shared" si="28"/>
        <v>0</v>
      </c>
      <c r="L106" s="50">
        <f t="shared" si="18"/>
        <v>0</v>
      </c>
      <c r="M106" s="42">
        <f t="shared" si="19"/>
        <v>0</v>
      </c>
      <c r="N106" s="42">
        <f t="shared" si="20"/>
        <v>0</v>
      </c>
      <c r="O106" s="42">
        <f t="shared" si="21"/>
        <v>0</v>
      </c>
      <c r="P106" s="42">
        <f t="shared" si="22"/>
        <v>0</v>
      </c>
      <c r="Q106" s="42">
        <f t="shared" si="26"/>
        <v>0</v>
      </c>
      <c r="R106" s="50">
        <f t="shared" si="23"/>
        <v>0</v>
      </c>
      <c r="S106" s="42">
        <f t="shared" si="24"/>
        <v>0</v>
      </c>
      <c r="T106" s="50">
        <f t="shared" si="27"/>
        <v>0</v>
      </c>
      <c r="U106" s="50">
        <f t="shared" si="25"/>
        <v>0</v>
      </c>
      <c r="V106" s="208"/>
    </row>
    <row r="107" spans="1:22" ht="12.75" customHeight="1">
      <c r="A107" s="39" t="s">
        <v>523</v>
      </c>
      <c r="B107" s="74" t="s">
        <v>524</v>
      </c>
      <c r="C107" s="39" t="s">
        <v>523</v>
      </c>
      <c r="D107" s="46">
        <f t="shared" si="15"/>
        <v>0</v>
      </c>
      <c r="E107" s="37">
        <v>0</v>
      </c>
      <c r="F107" s="37">
        <v>0</v>
      </c>
      <c r="G107" s="46">
        <f t="shared" si="16"/>
        <v>145125.469</v>
      </c>
      <c r="H107" s="36">
        <v>0</v>
      </c>
      <c r="I107" s="36">
        <v>145125.469</v>
      </c>
      <c r="J107" s="50">
        <f t="shared" si="17"/>
        <v>1250904.2</v>
      </c>
      <c r="K107" s="50">
        <f t="shared" si="28"/>
        <v>0</v>
      </c>
      <c r="L107" s="50">
        <v>1250904.2</v>
      </c>
      <c r="M107" s="42">
        <f t="shared" si="19"/>
        <v>1105778.731</v>
      </c>
      <c r="N107" s="42">
        <f t="shared" si="20"/>
        <v>0</v>
      </c>
      <c r="O107" s="42">
        <f t="shared" si="21"/>
        <v>1105778.731</v>
      </c>
      <c r="P107" s="42">
        <f t="shared" si="22"/>
        <v>1501085.04</v>
      </c>
      <c r="Q107" s="42">
        <f t="shared" si="26"/>
        <v>0</v>
      </c>
      <c r="R107" s="50">
        <f t="shared" si="23"/>
        <v>1501085.04</v>
      </c>
      <c r="S107" s="42">
        <f t="shared" si="24"/>
        <v>1801302.048</v>
      </c>
      <c r="T107" s="50">
        <f t="shared" si="27"/>
        <v>0</v>
      </c>
      <c r="U107" s="50">
        <f t="shared" si="25"/>
        <v>1801302.048</v>
      </c>
      <c r="V107" s="208"/>
    </row>
    <row r="108" spans="1:22" ht="12.75" customHeight="1">
      <c r="A108" s="39" t="s">
        <v>525</v>
      </c>
      <c r="B108" s="74" t="s">
        <v>526</v>
      </c>
      <c r="C108" s="39" t="s">
        <v>525</v>
      </c>
      <c r="D108" s="46">
        <f t="shared" si="15"/>
        <v>0</v>
      </c>
      <c r="E108" s="37">
        <v>0</v>
      </c>
      <c r="F108" s="37">
        <v>0</v>
      </c>
      <c r="G108" s="46">
        <f t="shared" si="16"/>
        <v>2158682.3</v>
      </c>
      <c r="H108" s="36">
        <v>0</v>
      </c>
      <c r="I108" s="36">
        <v>2158682.3</v>
      </c>
      <c r="J108" s="50">
        <f t="shared" si="17"/>
        <v>2181294.6</v>
      </c>
      <c r="K108" s="50">
        <f t="shared" si="28"/>
        <v>0</v>
      </c>
      <c r="L108" s="50">
        <v>2181294.6</v>
      </c>
      <c r="M108" s="42">
        <f t="shared" si="19"/>
        <v>22612.30000000028</v>
      </c>
      <c r="N108" s="42">
        <f t="shared" si="20"/>
        <v>0</v>
      </c>
      <c r="O108" s="42">
        <f t="shared" si="21"/>
        <v>22612.30000000028</v>
      </c>
      <c r="P108" s="42">
        <f t="shared" si="22"/>
        <v>2617553.52</v>
      </c>
      <c r="Q108" s="42">
        <f t="shared" si="26"/>
        <v>0</v>
      </c>
      <c r="R108" s="50">
        <f>L108*20/100+L108</f>
        <v>2617553.52</v>
      </c>
      <c r="S108" s="42">
        <f t="shared" si="24"/>
        <v>3141064.224</v>
      </c>
      <c r="T108" s="50">
        <f t="shared" si="27"/>
        <v>0</v>
      </c>
      <c r="U108" s="50">
        <f t="shared" si="25"/>
        <v>3141064.224</v>
      </c>
      <c r="V108" s="208"/>
    </row>
    <row r="109" spans="1:22" s="130" customFormat="1" ht="19.5" customHeight="1">
      <c r="A109" s="40" t="s">
        <v>527</v>
      </c>
      <c r="B109" s="68" t="s">
        <v>528</v>
      </c>
      <c r="C109" s="40" t="s">
        <v>379</v>
      </c>
      <c r="D109" s="46">
        <f t="shared" si="15"/>
        <v>140853.3</v>
      </c>
      <c r="E109" s="37">
        <v>0</v>
      </c>
      <c r="F109" s="46">
        <v>140853.3</v>
      </c>
      <c r="G109" s="46">
        <f t="shared" si="16"/>
        <v>201276.967</v>
      </c>
      <c r="H109" s="119">
        <v>0</v>
      </c>
      <c r="I109" s="119">
        <f>I111+I112+I113</f>
        <v>201276.967</v>
      </c>
      <c r="J109" s="50">
        <f t="shared" si="17"/>
        <v>318017.60786000005</v>
      </c>
      <c r="K109" s="50">
        <f t="shared" si="28"/>
        <v>0</v>
      </c>
      <c r="L109" s="50">
        <f>L110+L111+L112+L113</f>
        <v>318017.60786000005</v>
      </c>
      <c r="M109" s="42">
        <f t="shared" si="19"/>
        <v>116740.64086000004</v>
      </c>
      <c r="N109" s="42">
        <f t="shared" si="20"/>
        <v>0</v>
      </c>
      <c r="O109" s="42">
        <f t="shared" si="21"/>
        <v>116740.64086000004</v>
      </c>
      <c r="P109" s="42">
        <f t="shared" si="22"/>
        <v>381621.13999999996</v>
      </c>
      <c r="Q109" s="42">
        <f t="shared" si="26"/>
        <v>0</v>
      </c>
      <c r="R109" s="50">
        <f>R110+R111+R112+R113</f>
        <v>381621.13999999996</v>
      </c>
      <c r="S109" s="42">
        <f t="shared" si="24"/>
        <v>457945.36799999996</v>
      </c>
      <c r="T109" s="50">
        <f t="shared" si="27"/>
        <v>0</v>
      </c>
      <c r="U109" s="50">
        <f t="shared" si="25"/>
        <v>457945.36799999996</v>
      </c>
      <c r="V109" s="207"/>
    </row>
    <row r="110" spans="1:22" ht="12.75" customHeight="1">
      <c r="A110" s="39"/>
      <c r="B110" s="74" t="s">
        <v>202</v>
      </c>
      <c r="C110" s="39"/>
      <c r="D110" s="46">
        <f t="shared" si="15"/>
        <v>0</v>
      </c>
      <c r="E110" s="37">
        <v>0</v>
      </c>
      <c r="F110" s="37">
        <v>0</v>
      </c>
      <c r="G110" s="46">
        <f t="shared" si="16"/>
        <v>0</v>
      </c>
      <c r="H110" s="36">
        <v>0</v>
      </c>
      <c r="I110" s="36">
        <v>0</v>
      </c>
      <c r="J110" s="50">
        <f t="shared" si="17"/>
        <v>0</v>
      </c>
      <c r="K110" s="50">
        <f t="shared" si="28"/>
        <v>0</v>
      </c>
      <c r="L110" s="50">
        <f t="shared" si="18"/>
        <v>0</v>
      </c>
      <c r="M110" s="42">
        <f t="shared" si="19"/>
        <v>0</v>
      </c>
      <c r="N110" s="42">
        <f t="shared" si="20"/>
        <v>0</v>
      </c>
      <c r="O110" s="42">
        <f t="shared" si="21"/>
        <v>0</v>
      </c>
      <c r="P110" s="42">
        <f t="shared" si="22"/>
        <v>0</v>
      </c>
      <c r="Q110" s="42">
        <f t="shared" si="26"/>
        <v>0</v>
      </c>
      <c r="R110" s="50">
        <f t="shared" si="23"/>
        <v>0</v>
      </c>
      <c r="S110" s="42">
        <f t="shared" si="24"/>
        <v>0</v>
      </c>
      <c r="T110" s="50">
        <f t="shared" si="27"/>
        <v>0</v>
      </c>
      <c r="U110" s="50">
        <f t="shared" si="25"/>
        <v>0</v>
      </c>
      <c r="V110" s="208"/>
    </row>
    <row r="111" spans="1:22" ht="12.75" customHeight="1">
      <c r="A111" s="39" t="s">
        <v>529</v>
      </c>
      <c r="B111" s="74" t="s">
        <v>530</v>
      </c>
      <c r="C111" s="39" t="s">
        <v>529</v>
      </c>
      <c r="D111" s="46">
        <f t="shared" si="15"/>
        <v>0</v>
      </c>
      <c r="E111" s="37">
        <v>0</v>
      </c>
      <c r="F111" s="37">
        <v>0</v>
      </c>
      <c r="G111" s="46">
        <f t="shared" si="16"/>
        <v>150286.967</v>
      </c>
      <c r="H111" s="36">
        <v>0</v>
      </c>
      <c r="I111" s="36">
        <v>150286.967</v>
      </c>
      <c r="J111" s="50">
        <f t="shared" si="17"/>
        <v>237453.40786000004</v>
      </c>
      <c r="K111" s="50">
        <f t="shared" si="28"/>
        <v>0</v>
      </c>
      <c r="L111" s="50">
        <f>I111*58/100+I111</f>
        <v>237453.40786000004</v>
      </c>
      <c r="M111" s="42">
        <f t="shared" si="19"/>
        <v>87166.44086000003</v>
      </c>
      <c r="N111" s="42">
        <f t="shared" si="20"/>
        <v>0</v>
      </c>
      <c r="O111" s="42">
        <f t="shared" si="21"/>
        <v>87166.44086000003</v>
      </c>
      <c r="P111" s="42">
        <f t="shared" si="22"/>
        <v>284944.1</v>
      </c>
      <c r="Q111" s="42">
        <f t="shared" si="26"/>
        <v>0</v>
      </c>
      <c r="R111" s="50">
        <v>284944.1</v>
      </c>
      <c r="S111" s="42">
        <f t="shared" si="24"/>
        <v>341932.92</v>
      </c>
      <c r="T111" s="50">
        <f t="shared" si="27"/>
        <v>0</v>
      </c>
      <c r="U111" s="50">
        <f t="shared" si="25"/>
        <v>341932.92</v>
      </c>
      <c r="V111" s="208"/>
    </row>
    <row r="112" spans="1:22" ht="12.75" customHeight="1">
      <c r="A112" s="39" t="s">
        <v>531</v>
      </c>
      <c r="B112" s="74" t="s">
        <v>532</v>
      </c>
      <c r="C112" s="39" t="s">
        <v>531</v>
      </c>
      <c r="D112" s="46">
        <f t="shared" si="15"/>
        <v>0</v>
      </c>
      <c r="E112" s="37">
        <v>0</v>
      </c>
      <c r="F112" s="37">
        <v>0</v>
      </c>
      <c r="G112" s="46">
        <f t="shared" si="16"/>
        <v>30190</v>
      </c>
      <c r="H112" s="36">
        <v>0</v>
      </c>
      <c r="I112" s="36">
        <v>30190</v>
      </c>
      <c r="J112" s="50">
        <f t="shared" si="17"/>
        <v>47700.2</v>
      </c>
      <c r="K112" s="50">
        <f t="shared" si="28"/>
        <v>0</v>
      </c>
      <c r="L112" s="50">
        <f>I112*58/100+I112</f>
        <v>47700.2</v>
      </c>
      <c r="M112" s="42">
        <f t="shared" si="19"/>
        <v>17510.199999999997</v>
      </c>
      <c r="N112" s="42">
        <f t="shared" si="20"/>
        <v>0</v>
      </c>
      <c r="O112" s="42">
        <f t="shared" si="21"/>
        <v>17510.199999999997</v>
      </c>
      <c r="P112" s="42">
        <f t="shared" si="22"/>
        <v>57240.24</v>
      </c>
      <c r="Q112" s="42">
        <f t="shared" si="26"/>
        <v>0</v>
      </c>
      <c r="R112" s="50">
        <f t="shared" si="23"/>
        <v>57240.24</v>
      </c>
      <c r="S112" s="42">
        <f t="shared" si="24"/>
        <v>68688.288</v>
      </c>
      <c r="T112" s="50">
        <f t="shared" si="27"/>
        <v>0</v>
      </c>
      <c r="U112" s="50">
        <f t="shared" si="25"/>
        <v>68688.288</v>
      </c>
      <c r="V112" s="208"/>
    </row>
    <row r="113" spans="1:22" ht="12.75" customHeight="1">
      <c r="A113" s="39" t="s">
        <v>533</v>
      </c>
      <c r="B113" s="74" t="s">
        <v>534</v>
      </c>
      <c r="C113" s="39" t="s">
        <v>535</v>
      </c>
      <c r="D113" s="46">
        <f t="shared" si="15"/>
        <v>0</v>
      </c>
      <c r="E113" s="37">
        <v>0</v>
      </c>
      <c r="F113" s="37">
        <v>0</v>
      </c>
      <c r="G113" s="46">
        <f t="shared" si="16"/>
        <v>20800</v>
      </c>
      <c r="H113" s="36">
        <v>0</v>
      </c>
      <c r="I113" s="36">
        <v>20800</v>
      </c>
      <c r="J113" s="50">
        <f t="shared" si="17"/>
        <v>32864</v>
      </c>
      <c r="K113" s="50">
        <f t="shared" si="28"/>
        <v>0</v>
      </c>
      <c r="L113" s="50">
        <f>I113*58/100+I113</f>
        <v>32864</v>
      </c>
      <c r="M113" s="42">
        <f t="shared" si="19"/>
        <v>12064</v>
      </c>
      <c r="N113" s="42">
        <f t="shared" si="20"/>
        <v>0</v>
      </c>
      <c r="O113" s="42">
        <f t="shared" si="21"/>
        <v>12064</v>
      </c>
      <c r="P113" s="42">
        <f t="shared" si="22"/>
        <v>39436.8</v>
      </c>
      <c r="Q113" s="42">
        <f t="shared" si="26"/>
        <v>0</v>
      </c>
      <c r="R113" s="50">
        <f t="shared" si="23"/>
        <v>39436.8</v>
      </c>
      <c r="S113" s="42">
        <f t="shared" si="24"/>
        <v>47324.16</v>
      </c>
      <c r="T113" s="50">
        <f t="shared" si="27"/>
        <v>0</v>
      </c>
      <c r="U113" s="50">
        <f t="shared" si="25"/>
        <v>47324.16</v>
      </c>
      <c r="V113" s="208"/>
    </row>
    <row r="114" spans="1:22" s="130" customFormat="1" ht="19.5" customHeight="1">
      <c r="A114" s="40" t="s">
        <v>536</v>
      </c>
      <c r="B114" s="68" t="s">
        <v>537</v>
      </c>
      <c r="C114" s="40" t="s">
        <v>379</v>
      </c>
      <c r="D114" s="46">
        <f t="shared" si="15"/>
        <v>3505.5</v>
      </c>
      <c r="E114" s="37">
        <v>0</v>
      </c>
      <c r="F114" s="46">
        <v>3505.5</v>
      </c>
      <c r="G114" s="46">
        <f t="shared" si="16"/>
        <v>153196.423</v>
      </c>
      <c r="H114" s="36">
        <v>0</v>
      </c>
      <c r="I114" s="119">
        <f>I116+I117+I118+I119</f>
        <v>153196.423</v>
      </c>
      <c r="J114" s="50">
        <f t="shared" si="17"/>
        <v>242050.34834000003</v>
      </c>
      <c r="K114" s="50">
        <f t="shared" si="28"/>
        <v>0</v>
      </c>
      <c r="L114" s="50">
        <f>L115+L116+L117+L118+L119</f>
        <v>242050.34834000003</v>
      </c>
      <c r="M114" s="42">
        <f t="shared" si="19"/>
        <v>88853.92534000002</v>
      </c>
      <c r="N114" s="42">
        <f t="shared" si="20"/>
        <v>0</v>
      </c>
      <c r="O114" s="42">
        <f t="shared" si="21"/>
        <v>88853.92534000002</v>
      </c>
      <c r="P114" s="42">
        <f t="shared" si="22"/>
        <v>290460.418008</v>
      </c>
      <c r="Q114" s="42">
        <f t="shared" si="26"/>
        <v>0</v>
      </c>
      <c r="R114" s="50">
        <f>R115+R116+R117+R118+R119</f>
        <v>290460.418008</v>
      </c>
      <c r="S114" s="42">
        <f>T114+U114</f>
        <v>348552.50160960003</v>
      </c>
      <c r="T114" s="50">
        <f t="shared" si="27"/>
        <v>0</v>
      </c>
      <c r="U114" s="50">
        <f t="shared" si="25"/>
        <v>348552.50160960003</v>
      </c>
      <c r="V114" s="207"/>
    </row>
    <row r="115" spans="1:22" ht="12.75" customHeight="1">
      <c r="A115" s="39"/>
      <c r="B115" s="74" t="s">
        <v>202</v>
      </c>
      <c r="C115" s="39"/>
      <c r="D115" s="46">
        <f t="shared" si="15"/>
        <v>0</v>
      </c>
      <c r="E115" s="37">
        <v>0</v>
      </c>
      <c r="F115" s="37">
        <v>0</v>
      </c>
      <c r="G115" s="46">
        <f t="shared" si="16"/>
        <v>0</v>
      </c>
      <c r="H115" s="36">
        <v>0</v>
      </c>
      <c r="I115" s="35">
        <v>0</v>
      </c>
      <c r="J115" s="50">
        <f t="shared" si="17"/>
        <v>0</v>
      </c>
      <c r="K115" s="50">
        <f t="shared" si="28"/>
        <v>0</v>
      </c>
      <c r="L115" s="50">
        <f t="shared" si="18"/>
        <v>0</v>
      </c>
      <c r="M115" s="42">
        <f t="shared" si="19"/>
        <v>0</v>
      </c>
      <c r="N115" s="42">
        <f t="shared" si="20"/>
        <v>0</v>
      </c>
      <c r="O115" s="42">
        <f t="shared" si="21"/>
        <v>0</v>
      </c>
      <c r="P115" s="42">
        <f t="shared" si="22"/>
        <v>0</v>
      </c>
      <c r="Q115" s="42">
        <f t="shared" si="26"/>
        <v>0</v>
      </c>
      <c r="R115" s="50">
        <f t="shared" si="23"/>
        <v>0</v>
      </c>
      <c r="S115" s="42">
        <f t="shared" si="24"/>
        <v>0</v>
      </c>
      <c r="T115" s="50">
        <f t="shared" si="27"/>
        <v>0</v>
      </c>
      <c r="U115" s="50">
        <f t="shared" si="25"/>
        <v>0</v>
      </c>
      <c r="V115" s="208"/>
    </row>
    <row r="116" spans="1:22" ht="12.75" customHeight="1">
      <c r="A116" s="39">
        <v>5131</v>
      </c>
      <c r="B116" s="74" t="s">
        <v>711</v>
      </c>
      <c r="C116" s="39">
        <v>5131</v>
      </c>
      <c r="D116" s="46">
        <f t="shared" si="15"/>
        <v>0</v>
      </c>
      <c r="E116" s="37">
        <v>0</v>
      </c>
      <c r="F116" s="37">
        <v>0</v>
      </c>
      <c r="G116" s="46">
        <f t="shared" si="16"/>
        <v>10000</v>
      </c>
      <c r="H116" s="36">
        <v>0</v>
      </c>
      <c r="I116" s="35">
        <v>10000</v>
      </c>
      <c r="J116" s="50">
        <f t="shared" si="17"/>
        <v>15800</v>
      </c>
      <c r="K116" s="50">
        <f t="shared" si="28"/>
        <v>0</v>
      </c>
      <c r="L116" s="50">
        <f>I116*58/100+I116</f>
        <v>15800</v>
      </c>
      <c r="M116" s="42">
        <f t="shared" si="19"/>
        <v>5800</v>
      </c>
      <c r="N116" s="42">
        <f t="shared" si="20"/>
        <v>0</v>
      </c>
      <c r="O116" s="42">
        <f t="shared" si="21"/>
        <v>5800</v>
      </c>
      <c r="P116" s="42">
        <f t="shared" si="22"/>
        <v>18960</v>
      </c>
      <c r="Q116" s="42">
        <f t="shared" si="26"/>
        <v>0</v>
      </c>
      <c r="R116" s="50">
        <f t="shared" si="23"/>
        <v>18960</v>
      </c>
      <c r="S116" s="42">
        <f>T116+U116</f>
        <v>22752</v>
      </c>
      <c r="T116" s="50">
        <f t="shared" si="27"/>
        <v>0</v>
      </c>
      <c r="U116" s="50">
        <f>R116*20/100+R116</f>
        <v>22752</v>
      </c>
      <c r="V116" s="208"/>
    </row>
    <row r="117" spans="1:22" ht="12.75" customHeight="1">
      <c r="A117" s="39" t="s">
        <v>538</v>
      </c>
      <c r="B117" s="74" t="s">
        <v>539</v>
      </c>
      <c r="C117" s="39" t="s">
        <v>538</v>
      </c>
      <c r="D117" s="46">
        <f t="shared" si="15"/>
        <v>0</v>
      </c>
      <c r="E117" s="37">
        <v>0</v>
      </c>
      <c r="F117" s="37">
        <v>0</v>
      </c>
      <c r="G117" s="46">
        <f t="shared" si="16"/>
        <v>0</v>
      </c>
      <c r="H117" s="36">
        <v>0</v>
      </c>
      <c r="I117" s="35">
        <v>0</v>
      </c>
      <c r="J117" s="50">
        <f t="shared" si="17"/>
        <v>0</v>
      </c>
      <c r="K117" s="50">
        <f t="shared" si="28"/>
        <v>0</v>
      </c>
      <c r="L117" s="50">
        <f>I117*58/100+I117</f>
        <v>0</v>
      </c>
      <c r="M117" s="42">
        <f t="shared" si="19"/>
        <v>0</v>
      </c>
      <c r="N117" s="42">
        <f t="shared" si="20"/>
        <v>0</v>
      </c>
      <c r="O117" s="42">
        <f t="shared" si="21"/>
        <v>0</v>
      </c>
      <c r="P117" s="42">
        <f t="shared" si="22"/>
        <v>0</v>
      </c>
      <c r="Q117" s="42">
        <f t="shared" si="26"/>
        <v>0</v>
      </c>
      <c r="R117" s="50">
        <f t="shared" si="23"/>
        <v>0</v>
      </c>
      <c r="S117" s="42">
        <f t="shared" si="24"/>
        <v>0</v>
      </c>
      <c r="T117" s="50">
        <f t="shared" si="27"/>
        <v>0</v>
      </c>
      <c r="U117" s="50">
        <f t="shared" si="25"/>
        <v>0</v>
      </c>
      <c r="V117" s="208"/>
    </row>
    <row r="118" spans="1:22" ht="12.75" customHeight="1">
      <c r="A118" s="39">
        <v>5133</v>
      </c>
      <c r="B118" s="74" t="s">
        <v>712</v>
      </c>
      <c r="C118" s="39">
        <v>5133</v>
      </c>
      <c r="D118" s="46">
        <f t="shared" si="15"/>
        <v>0</v>
      </c>
      <c r="E118" s="37">
        <v>0</v>
      </c>
      <c r="F118" s="37">
        <v>0</v>
      </c>
      <c r="G118" s="46">
        <f t="shared" si="16"/>
        <v>3000</v>
      </c>
      <c r="H118" s="36">
        <v>0</v>
      </c>
      <c r="I118" s="35">
        <v>3000</v>
      </c>
      <c r="J118" s="50">
        <f t="shared" si="17"/>
        <v>4740</v>
      </c>
      <c r="K118" s="50">
        <f t="shared" si="28"/>
        <v>0</v>
      </c>
      <c r="L118" s="50">
        <f>I118*58/100+I118</f>
        <v>4740</v>
      </c>
      <c r="M118" s="42">
        <f t="shared" si="19"/>
        <v>1740</v>
      </c>
      <c r="N118" s="42">
        <f t="shared" si="20"/>
        <v>0</v>
      </c>
      <c r="O118" s="42">
        <f t="shared" si="21"/>
        <v>1740</v>
      </c>
      <c r="P118" s="42">
        <f t="shared" si="22"/>
        <v>5688</v>
      </c>
      <c r="Q118" s="42">
        <f t="shared" si="26"/>
        <v>0</v>
      </c>
      <c r="R118" s="50">
        <f t="shared" si="23"/>
        <v>5688</v>
      </c>
      <c r="S118" s="42">
        <f t="shared" si="24"/>
        <v>6825.6</v>
      </c>
      <c r="T118" s="50">
        <f t="shared" si="27"/>
        <v>0</v>
      </c>
      <c r="U118" s="50">
        <f t="shared" si="25"/>
        <v>6825.6</v>
      </c>
      <c r="V118" s="208"/>
    </row>
    <row r="119" spans="1:22" ht="12.75" customHeight="1">
      <c r="A119" s="39" t="s">
        <v>540</v>
      </c>
      <c r="B119" s="74" t="s">
        <v>541</v>
      </c>
      <c r="C119" s="39" t="s">
        <v>540</v>
      </c>
      <c r="D119" s="46">
        <f t="shared" si="15"/>
        <v>0</v>
      </c>
      <c r="E119" s="37">
        <v>0</v>
      </c>
      <c r="F119" s="37">
        <v>0</v>
      </c>
      <c r="G119" s="46">
        <f t="shared" si="16"/>
        <v>140196.423</v>
      </c>
      <c r="H119" s="36">
        <v>0</v>
      </c>
      <c r="I119" s="36">
        <v>140196.423</v>
      </c>
      <c r="J119" s="50">
        <f t="shared" si="17"/>
        <v>221510.34834000003</v>
      </c>
      <c r="K119" s="50">
        <f t="shared" si="28"/>
        <v>0</v>
      </c>
      <c r="L119" s="50">
        <f>I119*58/100+I119</f>
        <v>221510.34834000003</v>
      </c>
      <c r="M119" s="42">
        <f t="shared" si="19"/>
        <v>81313.92534000002</v>
      </c>
      <c r="N119" s="42">
        <f t="shared" si="20"/>
        <v>0</v>
      </c>
      <c r="O119" s="42">
        <f t="shared" si="21"/>
        <v>81313.92534000002</v>
      </c>
      <c r="P119" s="42">
        <f t="shared" si="22"/>
        <v>265812.418008</v>
      </c>
      <c r="Q119" s="42">
        <f t="shared" si="26"/>
        <v>0</v>
      </c>
      <c r="R119" s="50">
        <f t="shared" si="23"/>
        <v>265812.418008</v>
      </c>
      <c r="S119" s="42">
        <f t="shared" si="24"/>
        <v>318974.9016096</v>
      </c>
      <c r="T119" s="50">
        <f t="shared" si="27"/>
        <v>0</v>
      </c>
      <c r="U119" s="50">
        <f t="shared" si="25"/>
        <v>318974.9016096</v>
      </c>
      <c r="V119" s="208"/>
    </row>
    <row r="120" spans="1:22" ht="12.75" customHeight="1">
      <c r="A120" s="39">
        <v>5400</v>
      </c>
      <c r="B120" s="68" t="s">
        <v>713</v>
      </c>
      <c r="C120" s="40" t="s">
        <v>379</v>
      </c>
      <c r="D120" s="46">
        <f t="shared" si="15"/>
        <v>0</v>
      </c>
      <c r="E120" s="37">
        <v>0</v>
      </c>
      <c r="F120" s="37">
        <v>0</v>
      </c>
      <c r="G120" s="46">
        <f t="shared" si="16"/>
        <v>977.9</v>
      </c>
      <c r="H120" s="36">
        <v>0</v>
      </c>
      <c r="I120" s="35">
        <f>I122</f>
        <v>977.9</v>
      </c>
      <c r="J120" s="50">
        <f t="shared" si="17"/>
        <v>2904.4</v>
      </c>
      <c r="K120" s="50">
        <f t="shared" si="28"/>
        <v>0</v>
      </c>
      <c r="L120" s="50">
        <f>L121+L122</f>
        <v>2904.4</v>
      </c>
      <c r="M120" s="42">
        <f t="shared" si="19"/>
        <v>1926.5</v>
      </c>
      <c r="N120" s="42">
        <f t="shared" si="20"/>
        <v>0</v>
      </c>
      <c r="O120" s="42">
        <f t="shared" si="21"/>
        <v>1926.5</v>
      </c>
      <c r="P120" s="42">
        <f t="shared" si="22"/>
        <v>3485.3</v>
      </c>
      <c r="Q120" s="42">
        <f t="shared" si="26"/>
        <v>0</v>
      </c>
      <c r="R120" s="50">
        <f>R121+R122</f>
        <v>3485.3</v>
      </c>
      <c r="S120" s="42">
        <f t="shared" si="24"/>
        <v>4182.360000000001</v>
      </c>
      <c r="T120" s="50">
        <f t="shared" si="27"/>
        <v>0</v>
      </c>
      <c r="U120" s="50">
        <f t="shared" si="25"/>
        <v>4182.360000000001</v>
      </c>
      <c r="V120" s="208"/>
    </row>
    <row r="121" spans="1:22" ht="12.75" customHeight="1">
      <c r="A121" s="39"/>
      <c r="B121" s="74" t="s">
        <v>202</v>
      </c>
      <c r="C121" s="39"/>
      <c r="D121" s="46">
        <f t="shared" si="15"/>
        <v>0</v>
      </c>
      <c r="E121" s="37">
        <v>0</v>
      </c>
      <c r="F121" s="37">
        <v>0</v>
      </c>
      <c r="G121" s="46">
        <f t="shared" si="16"/>
        <v>0</v>
      </c>
      <c r="H121" s="36">
        <v>0</v>
      </c>
      <c r="I121" s="35">
        <v>0</v>
      </c>
      <c r="J121" s="50">
        <f t="shared" si="17"/>
        <v>0</v>
      </c>
      <c r="K121" s="50">
        <f t="shared" si="28"/>
        <v>0</v>
      </c>
      <c r="L121" s="50">
        <f t="shared" si="18"/>
        <v>0</v>
      </c>
      <c r="M121" s="42">
        <f t="shared" si="19"/>
        <v>0</v>
      </c>
      <c r="N121" s="42">
        <f t="shared" si="20"/>
        <v>0</v>
      </c>
      <c r="O121" s="42">
        <f t="shared" si="21"/>
        <v>0</v>
      </c>
      <c r="P121" s="42">
        <f t="shared" si="22"/>
        <v>0</v>
      </c>
      <c r="Q121" s="42">
        <f t="shared" si="26"/>
        <v>0</v>
      </c>
      <c r="R121" s="50">
        <f t="shared" si="23"/>
        <v>0</v>
      </c>
      <c r="S121" s="42">
        <f t="shared" si="24"/>
        <v>0</v>
      </c>
      <c r="T121" s="50">
        <f t="shared" si="27"/>
        <v>0</v>
      </c>
      <c r="U121" s="50">
        <f t="shared" si="25"/>
        <v>0</v>
      </c>
      <c r="V121" s="208"/>
    </row>
    <row r="122" spans="1:22" ht="24" customHeight="1">
      <c r="A122" s="39">
        <v>5431</v>
      </c>
      <c r="B122" s="135" t="s">
        <v>811</v>
      </c>
      <c r="C122" s="39">
        <v>5511</v>
      </c>
      <c r="D122" s="46">
        <f t="shared" si="15"/>
        <v>0</v>
      </c>
      <c r="E122" s="37">
        <v>0</v>
      </c>
      <c r="F122" s="37">
        <v>0</v>
      </c>
      <c r="G122" s="46">
        <f>H122+I122</f>
        <v>977.9</v>
      </c>
      <c r="H122" s="36">
        <v>0</v>
      </c>
      <c r="I122" s="35">
        <v>977.9</v>
      </c>
      <c r="J122" s="50">
        <f t="shared" si="17"/>
        <v>2904.4</v>
      </c>
      <c r="K122" s="50">
        <f t="shared" si="28"/>
        <v>0</v>
      </c>
      <c r="L122" s="50">
        <v>2904.4</v>
      </c>
      <c r="M122" s="42">
        <f t="shared" si="19"/>
        <v>1926.5</v>
      </c>
      <c r="N122" s="42">
        <f t="shared" si="20"/>
        <v>0</v>
      </c>
      <c r="O122" s="42">
        <f t="shared" si="21"/>
        <v>1926.5</v>
      </c>
      <c r="P122" s="42">
        <f t="shared" si="22"/>
        <v>3485.3</v>
      </c>
      <c r="Q122" s="42">
        <f t="shared" si="26"/>
        <v>0</v>
      </c>
      <c r="R122" s="50">
        <v>3485.3</v>
      </c>
      <c r="S122" s="42">
        <f t="shared" si="24"/>
        <v>4182.3</v>
      </c>
      <c r="T122" s="50">
        <f t="shared" si="27"/>
        <v>0</v>
      </c>
      <c r="U122" s="50">
        <v>4182.3</v>
      </c>
      <c r="V122" s="208"/>
    </row>
    <row r="123" spans="1:22" s="130" customFormat="1" ht="27.75" customHeight="1">
      <c r="A123" s="40" t="s">
        <v>542</v>
      </c>
      <c r="B123" s="68" t="s">
        <v>543</v>
      </c>
      <c r="C123" s="40" t="s">
        <v>379</v>
      </c>
      <c r="D123" s="46">
        <f t="shared" si="15"/>
        <v>0</v>
      </c>
      <c r="E123" s="37">
        <v>0</v>
      </c>
      <c r="F123" s="37">
        <v>0</v>
      </c>
      <c r="G123" s="46">
        <f t="shared" si="16"/>
        <v>0</v>
      </c>
      <c r="H123" s="36">
        <v>0</v>
      </c>
      <c r="I123" s="119">
        <v>0</v>
      </c>
      <c r="J123" s="50">
        <f t="shared" si="17"/>
        <v>0</v>
      </c>
      <c r="K123" s="50">
        <f t="shared" si="28"/>
        <v>0</v>
      </c>
      <c r="L123" s="50">
        <f>L125+L125+L129</f>
        <v>0</v>
      </c>
      <c r="M123" s="42">
        <f t="shared" si="19"/>
        <v>0</v>
      </c>
      <c r="N123" s="42">
        <f t="shared" si="20"/>
        <v>0</v>
      </c>
      <c r="O123" s="42">
        <f t="shared" si="21"/>
        <v>0</v>
      </c>
      <c r="P123" s="42">
        <f t="shared" si="22"/>
        <v>0</v>
      </c>
      <c r="Q123" s="42">
        <f t="shared" si="26"/>
        <v>0</v>
      </c>
      <c r="R123" s="50">
        <f>R125+R125+R129</f>
        <v>0</v>
      </c>
      <c r="S123" s="42">
        <f t="shared" si="24"/>
        <v>0</v>
      </c>
      <c r="T123" s="50">
        <f t="shared" si="27"/>
        <v>0</v>
      </c>
      <c r="U123" s="50">
        <f t="shared" si="25"/>
        <v>0</v>
      </c>
      <c r="V123" s="207"/>
    </row>
    <row r="124" spans="1:22" ht="12.75" customHeight="1">
      <c r="A124" s="39"/>
      <c r="B124" s="74" t="s">
        <v>5</v>
      </c>
      <c r="C124" s="39"/>
      <c r="D124" s="46">
        <f t="shared" si="15"/>
        <v>0</v>
      </c>
      <c r="E124" s="37">
        <v>0</v>
      </c>
      <c r="F124" s="37">
        <v>0</v>
      </c>
      <c r="G124" s="46">
        <f t="shared" si="16"/>
        <v>0</v>
      </c>
      <c r="H124" s="36">
        <v>0</v>
      </c>
      <c r="I124" s="36">
        <v>0</v>
      </c>
      <c r="J124" s="50">
        <f t="shared" si="17"/>
        <v>0</v>
      </c>
      <c r="K124" s="50">
        <f t="shared" si="28"/>
        <v>0</v>
      </c>
      <c r="L124" s="50">
        <f t="shared" si="18"/>
        <v>0</v>
      </c>
      <c r="M124" s="42">
        <f t="shared" si="19"/>
        <v>0</v>
      </c>
      <c r="N124" s="42">
        <f t="shared" si="20"/>
        <v>0</v>
      </c>
      <c r="O124" s="42">
        <f t="shared" si="21"/>
        <v>0</v>
      </c>
      <c r="P124" s="42">
        <f t="shared" si="22"/>
        <v>0</v>
      </c>
      <c r="Q124" s="42">
        <f t="shared" si="26"/>
        <v>0</v>
      </c>
      <c r="R124" s="50">
        <f t="shared" si="23"/>
        <v>0</v>
      </c>
      <c r="S124" s="42">
        <f t="shared" si="24"/>
        <v>0</v>
      </c>
      <c r="T124" s="50">
        <f t="shared" si="27"/>
        <v>0</v>
      </c>
      <c r="U124" s="50">
        <f t="shared" si="25"/>
        <v>0</v>
      </c>
      <c r="V124" s="208"/>
    </row>
    <row r="125" spans="1:22" s="130" customFormat="1" ht="27.75" customHeight="1">
      <c r="A125" s="40" t="s">
        <v>544</v>
      </c>
      <c r="B125" s="68" t="s">
        <v>545</v>
      </c>
      <c r="C125" s="40" t="s">
        <v>379</v>
      </c>
      <c r="D125" s="46">
        <f t="shared" si="15"/>
        <v>0</v>
      </c>
      <c r="E125" s="37">
        <v>0</v>
      </c>
      <c r="F125" s="37">
        <v>0</v>
      </c>
      <c r="G125" s="46">
        <f t="shared" si="16"/>
        <v>0</v>
      </c>
      <c r="H125" s="36">
        <v>0</v>
      </c>
      <c r="I125" s="36">
        <v>0</v>
      </c>
      <c r="J125" s="50">
        <f t="shared" si="17"/>
        <v>0</v>
      </c>
      <c r="K125" s="50">
        <f t="shared" si="28"/>
        <v>0</v>
      </c>
      <c r="L125" s="50">
        <f t="shared" si="18"/>
        <v>0</v>
      </c>
      <c r="M125" s="42">
        <f t="shared" si="19"/>
        <v>0</v>
      </c>
      <c r="N125" s="42">
        <f t="shared" si="20"/>
        <v>0</v>
      </c>
      <c r="O125" s="42">
        <f t="shared" si="21"/>
        <v>0</v>
      </c>
      <c r="P125" s="42">
        <f t="shared" si="22"/>
        <v>0</v>
      </c>
      <c r="Q125" s="42">
        <f t="shared" si="26"/>
        <v>0</v>
      </c>
      <c r="R125" s="50">
        <f t="shared" si="23"/>
        <v>0</v>
      </c>
      <c r="S125" s="42">
        <f t="shared" si="24"/>
        <v>0</v>
      </c>
      <c r="T125" s="50">
        <f t="shared" si="27"/>
        <v>0</v>
      </c>
      <c r="U125" s="50">
        <f t="shared" si="25"/>
        <v>0</v>
      </c>
      <c r="V125" s="207"/>
    </row>
    <row r="126" spans="1:22" ht="12.75" customHeight="1">
      <c r="A126" s="39"/>
      <c r="B126" s="74" t="s">
        <v>5</v>
      </c>
      <c r="C126" s="39"/>
      <c r="D126" s="46">
        <f t="shared" si="15"/>
        <v>0</v>
      </c>
      <c r="E126" s="37">
        <v>0</v>
      </c>
      <c r="F126" s="37">
        <v>0</v>
      </c>
      <c r="G126" s="46">
        <f t="shared" si="16"/>
        <v>0</v>
      </c>
      <c r="H126" s="36">
        <v>0</v>
      </c>
      <c r="I126" s="36">
        <v>0</v>
      </c>
      <c r="J126" s="50">
        <f t="shared" si="17"/>
        <v>0</v>
      </c>
      <c r="K126" s="50">
        <f t="shared" si="28"/>
        <v>0</v>
      </c>
      <c r="L126" s="50">
        <f t="shared" si="18"/>
        <v>0</v>
      </c>
      <c r="M126" s="42">
        <f t="shared" si="19"/>
        <v>0</v>
      </c>
      <c r="N126" s="42">
        <f t="shared" si="20"/>
        <v>0</v>
      </c>
      <c r="O126" s="42">
        <f t="shared" si="21"/>
        <v>0</v>
      </c>
      <c r="P126" s="42">
        <f t="shared" si="22"/>
        <v>0</v>
      </c>
      <c r="Q126" s="42">
        <f t="shared" si="26"/>
        <v>0</v>
      </c>
      <c r="R126" s="50">
        <f t="shared" si="23"/>
        <v>0</v>
      </c>
      <c r="S126" s="42">
        <f t="shared" si="24"/>
        <v>0</v>
      </c>
      <c r="T126" s="50">
        <f t="shared" si="27"/>
        <v>0</v>
      </c>
      <c r="U126" s="50">
        <f t="shared" si="25"/>
        <v>0</v>
      </c>
      <c r="V126" s="208"/>
    </row>
    <row r="127" spans="1:22" ht="12.75" customHeight="1">
      <c r="A127" s="39" t="s">
        <v>546</v>
      </c>
      <c r="B127" s="74" t="s">
        <v>547</v>
      </c>
      <c r="C127" s="39" t="s">
        <v>548</v>
      </c>
      <c r="D127" s="46">
        <f t="shared" si="15"/>
        <v>0</v>
      </c>
      <c r="E127" s="37">
        <v>0</v>
      </c>
      <c r="F127" s="37">
        <v>0</v>
      </c>
      <c r="G127" s="46">
        <f t="shared" si="16"/>
        <v>0</v>
      </c>
      <c r="H127" s="36">
        <v>0</v>
      </c>
      <c r="I127" s="36">
        <v>0</v>
      </c>
      <c r="J127" s="50">
        <f t="shared" si="17"/>
        <v>0</v>
      </c>
      <c r="K127" s="50">
        <f t="shared" si="28"/>
        <v>0</v>
      </c>
      <c r="L127" s="50">
        <f t="shared" si="18"/>
        <v>0</v>
      </c>
      <c r="M127" s="42">
        <f t="shared" si="19"/>
        <v>0</v>
      </c>
      <c r="N127" s="42">
        <f t="shared" si="20"/>
        <v>0</v>
      </c>
      <c r="O127" s="42">
        <f t="shared" si="21"/>
        <v>0</v>
      </c>
      <c r="P127" s="42">
        <f t="shared" si="22"/>
        <v>0</v>
      </c>
      <c r="Q127" s="42">
        <f t="shared" si="26"/>
        <v>0</v>
      </c>
      <c r="R127" s="50">
        <f t="shared" si="23"/>
        <v>0</v>
      </c>
      <c r="S127" s="42">
        <f t="shared" si="24"/>
        <v>0</v>
      </c>
      <c r="T127" s="50">
        <f t="shared" si="27"/>
        <v>0</v>
      </c>
      <c r="U127" s="50">
        <f t="shared" si="25"/>
        <v>0</v>
      </c>
      <c r="V127" s="208"/>
    </row>
    <row r="128" spans="1:22" ht="12.75" customHeight="1">
      <c r="A128" s="39" t="s">
        <v>549</v>
      </c>
      <c r="B128" s="74" t="s">
        <v>550</v>
      </c>
      <c r="C128" s="39" t="s">
        <v>551</v>
      </c>
      <c r="D128" s="46">
        <f t="shared" si="15"/>
        <v>0</v>
      </c>
      <c r="E128" s="37">
        <v>0</v>
      </c>
      <c r="F128" s="37">
        <v>0</v>
      </c>
      <c r="G128" s="46">
        <f t="shared" si="16"/>
        <v>0</v>
      </c>
      <c r="H128" s="36">
        <v>0</v>
      </c>
      <c r="I128" s="36">
        <v>0</v>
      </c>
      <c r="J128" s="50">
        <f t="shared" si="17"/>
        <v>0</v>
      </c>
      <c r="K128" s="50">
        <f t="shared" si="28"/>
        <v>0</v>
      </c>
      <c r="L128" s="50">
        <f t="shared" si="18"/>
        <v>0</v>
      </c>
      <c r="M128" s="42">
        <f t="shared" si="19"/>
        <v>0</v>
      </c>
      <c r="N128" s="42">
        <f t="shared" si="20"/>
        <v>0</v>
      </c>
      <c r="O128" s="42">
        <f t="shared" si="21"/>
        <v>0</v>
      </c>
      <c r="P128" s="42">
        <f t="shared" si="22"/>
        <v>0</v>
      </c>
      <c r="Q128" s="42">
        <f t="shared" si="26"/>
        <v>0</v>
      </c>
      <c r="R128" s="50">
        <f t="shared" si="23"/>
        <v>0</v>
      </c>
      <c r="S128" s="42">
        <f t="shared" si="24"/>
        <v>0</v>
      </c>
      <c r="T128" s="50">
        <f t="shared" si="27"/>
        <v>0</v>
      </c>
      <c r="U128" s="50">
        <f t="shared" si="25"/>
        <v>0</v>
      </c>
      <c r="V128" s="208"/>
    </row>
    <row r="129" spans="1:22" s="130" customFormat="1" ht="27.75" customHeight="1">
      <c r="A129" s="40" t="s">
        <v>552</v>
      </c>
      <c r="B129" s="68" t="s">
        <v>553</v>
      </c>
      <c r="C129" s="40" t="s">
        <v>379</v>
      </c>
      <c r="D129" s="46">
        <f t="shared" si="15"/>
        <v>0</v>
      </c>
      <c r="E129" s="37">
        <v>0</v>
      </c>
      <c r="F129" s="37">
        <v>0</v>
      </c>
      <c r="G129" s="46">
        <f t="shared" si="16"/>
        <v>0</v>
      </c>
      <c r="H129" s="36">
        <v>0</v>
      </c>
      <c r="I129" s="36">
        <v>0</v>
      </c>
      <c r="J129" s="50">
        <f t="shared" si="17"/>
        <v>0</v>
      </c>
      <c r="K129" s="50">
        <f t="shared" si="28"/>
        <v>0</v>
      </c>
      <c r="L129" s="50">
        <f t="shared" si="18"/>
        <v>0</v>
      </c>
      <c r="M129" s="42">
        <f t="shared" si="19"/>
        <v>0</v>
      </c>
      <c r="N129" s="42">
        <f t="shared" si="20"/>
        <v>0</v>
      </c>
      <c r="O129" s="42">
        <f t="shared" si="21"/>
        <v>0</v>
      </c>
      <c r="P129" s="42">
        <f t="shared" si="22"/>
        <v>0</v>
      </c>
      <c r="Q129" s="42">
        <f t="shared" si="26"/>
        <v>0</v>
      </c>
      <c r="R129" s="50">
        <f t="shared" si="23"/>
        <v>0</v>
      </c>
      <c r="S129" s="42">
        <f t="shared" si="24"/>
        <v>0</v>
      </c>
      <c r="T129" s="50">
        <f t="shared" si="27"/>
        <v>0</v>
      </c>
      <c r="U129" s="50">
        <f t="shared" si="25"/>
        <v>0</v>
      </c>
      <c r="V129" s="207"/>
    </row>
    <row r="130" spans="1:22" ht="12.75" customHeight="1">
      <c r="A130" s="39"/>
      <c r="B130" s="74" t="s">
        <v>5</v>
      </c>
      <c r="C130" s="39"/>
      <c r="D130" s="46">
        <f t="shared" si="15"/>
        <v>0</v>
      </c>
      <c r="E130" s="37">
        <v>0</v>
      </c>
      <c r="F130" s="37">
        <v>0</v>
      </c>
      <c r="G130" s="46">
        <f t="shared" si="16"/>
        <v>0</v>
      </c>
      <c r="H130" s="36">
        <v>0</v>
      </c>
      <c r="I130" s="36">
        <v>0</v>
      </c>
      <c r="J130" s="50">
        <f t="shared" si="17"/>
        <v>0</v>
      </c>
      <c r="K130" s="50">
        <f t="shared" si="28"/>
        <v>0</v>
      </c>
      <c r="L130" s="50">
        <f t="shared" si="18"/>
        <v>0</v>
      </c>
      <c r="M130" s="42">
        <f t="shared" si="19"/>
        <v>0</v>
      </c>
      <c r="N130" s="42">
        <f t="shared" si="20"/>
        <v>0</v>
      </c>
      <c r="O130" s="42">
        <f t="shared" si="21"/>
        <v>0</v>
      </c>
      <c r="P130" s="42">
        <f t="shared" si="22"/>
        <v>0</v>
      </c>
      <c r="Q130" s="42">
        <f t="shared" si="26"/>
        <v>0</v>
      </c>
      <c r="R130" s="50">
        <f t="shared" si="23"/>
        <v>0</v>
      </c>
      <c r="S130" s="42">
        <f t="shared" si="24"/>
        <v>0</v>
      </c>
      <c r="T130" s="50">
        <f t="shared" si="27"/>
        <v>0</v>
      </c>
      <c r="U130" s="50">
        <f t="shared" si="25"/>
        <v>0</v>
      </c>
      <c r="V130" s="208"/>
    </row>
    <row r="131" spans="1:22" ht="12.75" customHeight="1">
      <c r="A131" s="39" t="s">
        <v>554</v>
      </c>
      <c r="B131" s="74" t="s">
        <v>555</v>
      </c>
      <c r="C131" s="39" t="s">
        <v>556</v>
      </c>
      <c r="D131" s="46">
        <f t="shared" si="15"/>
        <v>0</v>
      </c>
      <c r="E131" s="37">
        <v>0</v>
      </c>
      <c r="F131" s="37">
        <v>0</v>
      </c>
      <c r="G131" s="46">
        <f t="shared" si="16"/>
        <v>0</v>
      </c>
      <c r="H131" s="36">
        <v>0</v>
      </c>
      <c r="I131" s="36">
        <v>0</v>
      </c>
      <c r="J131" s="50">
        <f t="shared" si="17"/>
        <v>0</v>
      </c>
      <c r="K131" s="50">
        <f t="shared" si="28"/>
        <v>0</v>
      </c>
      <c r="L131" s="50">
        <f t="shared" si="18"/>
        <v>0</v>
      </c>
      <c r="M131" s="42">
        <f t="shared" si="19"/>
        <v>0</v>
      </c>
      <c r="N131" s="42">
        <f t="shared" si="20"/>
        <v>0</v>
      </c>
      <c r="O131" s="42">
        <f t="shared" si="21"/>
        <v>0</v>
      </c>
      <c r="P131" s="42">
        <f t="shared" si="22"/>
        <v>0</v>
      </c>
      <c r="Q131" s="42">
        <f t="shared" si="26"/>
        <v>0</v>
      </c>
      <c r="R131" s="50">
        <f t="shared" si="23"/>
        <v>0</v>
      </c>
      <c r="S131" s="42">
        <f t="shared" si="24"/>
        <v>0</v>
      </c>
      <c r="T131" s="50">
        <f t="shared" si="27"/>
        <v>0</v>
      </c>
      <c r="U131" s="50">
        <f t="shared" si="25"/>
        <v>0</v>
      </c>
      <c r="V131" s="208"/>
    </row>
    <row r="132" spans="3:23" ht="10.5"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</row>
    <row r="133" spans="3:21" ht="10.5">
      <c r="C133" s="204"/>
      <c r="D133" s="204"/>
      <c r="E133" s="204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</row>
    <row r="134" spans="3:21" ht="10.5"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</row>
    <row r="135" spans="3:21" ht="10.5">
      <c r="C135" s="204"/>
      <c r="D135" s="204"/>
      <c r="E135" s="204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</row>
    <row r="136" spans="3:21" ht="10.5"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</row>
    <row r="137" spans="3:21" ht="10.5">
      <c r="C137" s="204"/>
      <c r="D137" s="204"/>
      <c r="E137" s="204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</row>
    <row r="138" spans="3:21" ht="10.5"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</row>
    <row r="139" spans="3:21" ht="10.5"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</row>
    <row r="140" spans="3:21" ht="10.5"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</row>
    <row r="141" spans="3:21" ht="10.5"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204"/>
      <c r="Q141" s="204"/>
      <c r="R141" s="204"/>
      <c r="S141" s="204"/>
      <c r="T141" s="204"/>
      <c r="U141" s="204"/>
    </row>
    <row r="142" spans="3:21" ht="10.5"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204"/>
      <c r="Q142" s="204"/>
      <c r="R142" s="204"/>
      <c r="S142" s="204"/>
      <c r="T142" s="204"/>
      <c r="U142" s="204"/>
    </row>
    <row r="143" spans="3:21" ht="10.5"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</row>
    <row r="144" spans="3:21" ht="10.5"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4"/>
      <c r="O144" s="204"/>
      <c r="P144" s="204"/>
      <c r="Q144" s="204"/>
      <c r="R144" s="204"/>
      <c r="S144" s="204"/>
      <c r="T144" s="204"/>
      <c r="U144" s="204"/>
    </row>
    <row r="145" spans="3:21" ht="10.5"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4"/>
      <c r="O145" s="204"/>
      <c r="P145" s="204"/>
      <c r="Q145" s="204"/>
      <c r="R145" s="204"/>
      <c r="S145" s="204"/>
      <c r="T145" s="204"/>
      <c r="U145" s="204"/>
    </row>
    <row r="146" spans="3:21" ht="10.5"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4"/>
      <c r="O146" s="204"/>
      <c r="P146" s="204"/>
      <c r="Q146" s="204"/>
      <c r="R146" s="204"/>
      <c r="S146" s="204"/>
      <c r="T146" s="204"/>
      <c r="U146" s="204"/>
    </row>
  </sheetData>
  <sheetProtection/>
  <mergeCells count="24">
    <mergeCell ref="P5:R5"/>
    <mergeCell ref="S5:U5"/>
    <mergeCell ref="P6:P7"/>
    <mergeCell ref="Q6:R6"/>
    <mergeCell ref="N6:O6"/>
    <mergeCell ref="J5:L5"/>
    <mergeCell ref="M5:O5"/>
    <mergeCell ref="M6:M7"/>
    <mergeCell ref="D5:F5"/>
    <mergeCell ref="G5:I5"/>
    <mergeCell ref="D6:D7"/>
    <mergeCell ref="E6:F6"/>
    <mergeCell ref="G6:G7"/>
    <mergeCell ref="H6:I6"/>
    <mergeCell ref="V6:V7"/>
    <mergeCell ref="T2:V2"/>
    <mergeCell ref="A3:U3"/>
    <mergeCell ref="A5:A7"/>
    <mergeCell ref="B5:B7"/>
    <mergeCell ref="C5:C7"/>
    <mergeCell ref="J6:J7"/>
    <mergeCell ref="K6:L6"/>
    <mergeCell ref="S6:S7"/>
    <mergeCell ref="T6:U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zoomScale="120" zoomScaleNormal="120" zoomScalePageLayoutView="0" workbookViewId="0" topLeftCell="A1">
      <selection activeCell="G7" sqref="G7"/>
    </sheetView>
  </sheetViews>
  <sheetFormatPr defaultColWidth="9.140625" defaultRowHeight="12.75" customHeight="1"/>
  <cols>
    <col min="1" max="1" width="11.421875" style="2" customWidth="1"/>
    <col min="2" max="2" width="45.00390625" style="3" customWidth="1"/>
    <col min="3" max="8" width="12.7109375" style="3" customWidth="1"/>
    <col min="9" max="9" width="12.7109375" style="1" customWidth="1"/>
    <col min="10" max="10" width="13.28125" style="1" customWidth="1"/>
    <col min="11" max="15" width="12.28125" style="1" customWidth="1"/>
    <col min="16" max="17" width="14.28125" style="1" customWidth="1"/>
    <col min="18" max="18" width="13.140625" style="1" customWidth="1"/>
    <col min="19" max="20" width="14.421875" style="1" customWidth="1"/>
    <col min="21" max="21" width="19.8515625" style="0" customWidth="1"/>
  </cols>
  <sheetData>
    <row r="2" spans="11:22" ht="30" customHeight="1">
      <c r="K2" s="4"/>
      <c r="L2" s="4"/>
      <c r="M2" s="4"/>
      <c r="N2" s="4"/>
      <c r="Q2" s="4"/>
      <c r="T2" s="244" t="s">
        <v>699</v>
      </c>
      <c r="U2" s="244"/>
      <c r="V2" s="32"/>
    </row>
    <row r="3" spans="1:20" ht="21.75" customHeight="1">
      <c r="A3" s="246" t="s">
        <v>816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ht="20.25" customHeight="1" thickBot="1">
      <c r="U4" s="21" t="s">
        <v>0</v>
      </c>
    </row>
    <row r="5" spans="1:21" ht="30.75" customHeight="1">
      <c r="A5" s="249"/>
      <c r="B5" s="247"/>
      <c r="C5" s="241" t="s">
        <v>703</v>
      </c>
      <c r="D5" s="241"/>
      <c r="E5" s="241"/>
      <c r="F5" s="241" t="s">
        <v>704</v>
      </c>
      <c r="G5" s="241"/>
      <c r="H5" s="241"/>
      <c r="I5" s="241" t="s">
        <v>184</v>
      </c>
      <c r="J5" s="241"/>
      <c r="K5" s="241"/>
      <c r="L5" s="245" t="s">
        <v>705</v>
      </c>
      <c r="M5" s="245"/>
      <c r="N5" s="245"/>
      <c r="O5" s="241" t="s">
        <v>185</v>
      </c>
      <c r="P5" s="241"/>
      <c r="Q5" s="241"/>
      <c r="R5" s="241" t="s">
        <v>186</v>
      </c>
      <c r="S5" s="241"/>
      <c r="T5" s="241"/>
      <c r="U5" s="28" t="s">
        <v>706</v>
      </c>
    </row>
    <row r="6" spans="1:21" ht="19.5" customHeight="1">
      <c r="A6" s="250"/>
      <c r="B6" s="248"/>
      <c r="C6" s="242" t="s">
        <v>4</v>
      </c>
      <c r="D6" s="242" t="s">
        <v>5</v>
      </c>
      <c r="E6" s="242"/>
      <c r="F6" s="242" t="s">
        <v>4</v>
      </c>
      <c r="G6" s="242" t="s">
        <v>5</v>
      </c>
      <c r="H6" s="242"/>
      <c r="I6" s="242" t="s">
        <v>4</v>
      </c>
      <c r="J6" s="242" t="s">
        <v>5</v>
      </c>
      <c r="K6" s="242"/>
      <c r="L6" s="242" t="s">
        <v>4</v>
      </c>
      <c r="M6" s="242" t="s">
        <v>5</v>
      </c>
      <c r="N6" s="242"/>
      <c r="O6" s="242" t="s">
        <v>4</v>
      </c>
      <c r="P6" s="242" t="s">
        <v>5</v>
      </c>
      <c r="Q6" s="242"/>
      <c r="R6" s="242" t="s">
        <v>4</v>
      </c>
      <c r="S6" s="242" t="s">
        <v>5</v>
      </c>
      <c r="T6" s="242"/>
      <c r="U6" s="243" t="s">
        <v>707</v>
      </c>
    </row>
    <row r="7" spans="1:21" ht="49.5" customHeight="1">
      <c r="A7" s="250"/>
      <c r="B7" s="248"/>
      <c r="C7" s="242"/>
      <c r="D7" s="10" t="s">
        <v>6</v>
      </c>
      <c r="E7" s="10" t="s">
        <v>7</v>
      </c>
      <c r="F7" s="242"/>
      <c r="G7" s="10" t="s">
        <v>6</v>
      </c>
      <c r="H7" s="10" t="s">
        <v>7</v>
      </c>
      <c r="I7" s="242"/>
      <c r="J7" s="10" t="s">
        <v>6</v>
      </c>
      <c r="K7" s="10" t="s">
        <v>7</v>
      </c>
      <c r="L7" s="242"/>
      <c r="M7" s="10" t="s">
        <v>6</v>
      </c>
      <c r="N7" s="10" t="s">
        <v>7</v>
      </c>
      <c r="O7" s="242"/>
      <c r="P7" s="10" t="s">
        <v>6</v>
      </c>
      <c r="Q7" s="10" t="s">
        <v>7</v>
      </c>
      <c r="R7" s="242"/>
      <c r="S7" s="10" t="s">
        <v>6</v>
      </c>
      <c r="T7" s="10" t="s">
        <v>7</v>
      </c>
      <c r="U7" s="243"/>
    </row>
    <row r="8" spans="1:21" s="5" customFormat="1" ht="21.75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23">
        <v>21</v>
      </c>
    </row>
    <row r="9" spans="1:21" ht="18.75" customHeight="1">
      <c r="A9" s="11" t="s">
        <v>1</v>
      </c>
      <c r="B9" s="8" t="s">
        <v>10</v>
      </c>
      <c r="C9" s="8"/>
      <c r="D9" s="8"/>
      <c r="E9" s="8"/>
      <c r="F9" s="8"/>
      <c r="G9" s="8"/>
      <c r="H9" s="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30"/>
    </row>
    <row r="10" spans="1:21" s="5" customFormat="1" ht="27.75" customHeight="1" thickBot="1">
      <c r="A10" s="24" t="s">
        <v>557</v>
      </c>
      <c r="B10" s="25" t="s">
        <v>558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/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A5:A7"/>
    <mergeCell ref="D6:E6"/>
    <mergeCell ref="F6:F7"/>
    <mergeCell ref="G6:H6"/>
    <mergeCell ref="J6:K6"/>
    <mergeCell ref="C5:E5"/>
    <mergeCell ref="F5:H5"/>
    <mergeCell ref="U6:U7"/>
    <mergeCell ref="T2:U2"/>
    <mergeCell ref="L5:N5"/>
    <mergeCell ref="L6:L7"/>
    <mergeCell ref="M6:N6"/>
    <mergeCell ref="A3:T3"/>
    <mergeCell ref="I5:K5"/>
    <mergeCell ref="R6:R7"/>
    <mergeCell ref="S6:T6"/>
    <mergeCell ref="B5:B7"/>
    <mergeCell ref="O5:Q5"/>
    <mergeCell ref="R5:T5"/>
    <mergeCell ref="I6:I7"/>
    <mergeCell ref="C6:C7"/>
    <mergeCell ref="O6:O7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A1">
      <selection activeCell="A3" sqref="A3:U3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9" width="10.28125" style="2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2:23" ht="33" customHeight="1">
      <c r="L2" s="4"/>
      <c r="M2" s="4"/>
      <c r="N2" s="4"/>
      <c r="O2" s="4"/>
      <c r="R2" s="4"/>
      <c r="V2" s="33" t="s">
        <v>700</v>
      </c>
      <c r="W2" s="34"/>
    </row>
    <row r="3" spans="1:21" ht="30" customHeight="1">
      <c r="A3" s="255" t="s">
        <v>817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</row>
    <row r="4" spans="1:22" ht="22.5" customHeight="1" thickBot="1">
      <c r="A4" s="18"/>
      <c r="B4" s="19"/>
      <c r="C4" s="18"/>
      <c r="D4" s="18"/>
      <c r="E4" s="18"/>
      <c r="F4" s="18"/>
      <c r="G4" s="18"/>
      <c r="H4" s="18"/>
      <c r="I4" s="18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V4" s="21" t="s">
        <v>0</v>
      </c>
    </row>
    <row r="5" spans="1:22" ht="23.25" customHeight="1">
      <c r="A5" s="253" t="s">
        <v>1</v>
      </c>
      <c r="B5" s="251" t="s">
        <v>374</v>
      </c>
      <c r="C5" s="256" t="s">
        <v>375</v>
      </c>
      <c r="D5" s="241" t="s">
        <v>703</v>
      </c>
      <c r="E5" s="241"/>
      <c r="F5" s="241"/>
      <c r="G5" s="241" t="s">
        <v>704</v>
      </c>
      <c r="H5" s="241"/>
      <c r="I5" s="241"/>
      <c r="J5" s="241" t="s">
        <v>184</v>
      </c>
      <c r="K5" s="241"/>
      <c r="L5" s="241"/>
      <c r="M5" s="245" t="s">
        <v>705</v>
      </c>
      <c r="N5" s="245"/>
      <c r="O5" s="245"/>
      <c r="P5" s="241" t="s">
        <v>185</v>
      </c>
      <c r="Q5" s="241"/>
      <c r="R5" s="241"/>
      <c r="S5" s="241" t="s">
        <v>186</v>
      </c>
      <c r="T5" s="241"/>
      <c r="U5" s="241"/>
      <c r="V5" s="28" t="s">
        <v>706</v>
      </c>
    </row>
    <row r="6" spans="1:22" ht="24" customHeight="1">
      <c r="A6" s="254"/>
      <c r="B6" s="252"/>
      <c r="C6" s="242"/>
      <c r="D6" s="242" t="s">
        <v>4</v>
      </c>
      <c r="E6" s="242" t="s">
        <v>5</v>
      </c>
      <c r="F6" s="242"/>
      <c r="G6" s="242" t="s">
        <v>4</v>
      </c>
      <c r="H6" s="242" t="s">
        <v>5</v>
      </c>
      <c r="I6" s="242"/>
      <c r="J6" s="242" t="s">
        <v>4</v>
      </c>
      <c r="K6" s="242" t="s">
        <v>5</v>
      </c>
      <c r="L6" s="242"/>
      <c r="M6" s="242" t="s">
        <v>4</v>
      </c>
      <c r="N6" s="242" t="s">
        <v>5</v>
      </c>
      <c r="O6" s="242"/>
      <c r="P6" s="242" t="s">
        <v>4</v>
      </c>
      <c r="Q6" s="242" t="s">
        <v>5</v>
      </c>
      <c r="R6" s="242"/>
      <c r="S6" s="242" t="s">
        <v>4</v>
      </c>
      <c r="T6" s="242" t="s">
        <v>5</v>
      </c>
      <c r="U6" s="242"/>
      <c r="V6" s="243" t="s">
        <v>707</v>
      </c>
    </row>
    <row r="7" spans="1:22" ht="35.25" customHeight="1">
      <c r="A7" s="254"/>
      <c r="B7" s="252"/>
      <c r="C7" s="242"/>
      <c r="D7" s="242"/>
      <c r="E7" s="10" t="s">
        <v>6</v>
      </c>
      <c r="F7" s="10" t="s">
        <v>7</v>
      </c>
      <c r="G7" s="242"/>
      <c r="H7" s="10" t="s">
        <v>6</v>
      </c>
      <c r="I7" s="10" t="s">
        <v>7</v>
      </c>
      <c r="J7" s="242"/>
      <c r="K7" s="10" t="s">
        <v>6</v>
      </c>
      <c r="L7" s="10" t="s">
        <v>7</v>
      </c>
      <c r="M7" s="242"/>
      <c r="N7" s="10" t="s">
        <v>6</v>
      </c>
      <c r="O7" s="10" t="s">
        <v>7</v>
      </c>
      <c r="P7" s="242"/>
      <c r="Q7" s="10" t="s">
        <v>6</v>
      </c>
      <c r="R7" s="10" t="s">
        <v>7</v>
      </c>
      <c r="S7" s="242"/>
      <c r="T7" s="10" t="s">
        <v>6</v>
      </c>
      <c r="U7" s="10" t="s">
        <v>7</v>
      </c>
      <c r="V7" s="243"/>
    </row>
    <row r="8" spans="1:22" ht="20.25" customHeight="1">
      <c r="A8" s="11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9">
        <v>22</v>
      </c>
    </row>
    <row r="9" spans="1:22" s="5" customFormat="1" ht="21.75" customHeight="1">
      <c r="A9" s="6" t="s">
        <v>559</v>
      </c>
      <c r="B9" s="22" t="s">
        <v>560</v>
      </c>
      <c r="C9" s="7" t="s">
        <v>10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/>
    </row>
    <row r="10" spans="1:22" ht="12.75" customHeight="1">
      <c r="A10" s="12"/>
      <c r="B10" s="13" t="s">
        <v>5</v>
      </c>
      <c r="C10" s="14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30"/>
    </row>
    <row r="11" spans="1:22" s="5" customFormat="1" ht="21.75" customHeight="1">
      <c r="A11" s="6" t="s">
        <v>561</v>
      </c>
      <c r="B11" s="22" t="s">
        <v>562</v>
      </c>
      <c r="C11" s="7" t="s">
        <v>10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29"/>
    </row>
    <row r="12" spans="1:22" ht="12.75" customHeight="1">
      <c r="A12" s="12"/>
      <c r="B12" s="13" t="s">
        <v>5</v>
      </c>
      <c r="C12" s="14"/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30"/>
    </row>
    <row r="13" spans="1:22" s="5" customFormat="1" ht="21.75" customHeight="1">
      <c r="A13" s="6" t="s">
        <v>563</v>
      </c>
      <c r="B13" s="22" t="s">
        <v>564</v>
      </c>
      <c r="C13" s="7" t="s">
        <v>10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29"/>
    </row>
    <row r="14" spans="1:22" ht="12.75" customHeight="1">
      <c r="A14" s="12"/>
      <c r="B14" s="13" t="s">
        <v>5</v>
      </c>
      <c r="C14" s="14"/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30"/>
    </row>
    <row r="15" spans="1:22" ht="30" customHeight="1">
      <c r="A15" s="12" t="s">
        <v>565</v>
      </c>
      <c r="B15" s="13" t="s">
        <v>566</v>
      </c>
      <c r="C15" s="14" t="s">
        <v>10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30"/>
    </row>
    <row r="16" spans="1:22" ht="12.75" customHeight="1">
      <c r="A16" s="12"/>
      <c r="B16" s="13" t="s">
        <v>5</v>
      </c>
      <c r="C16" s="14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30"/>
    </row>
    <row r="17" spans="1:22" ht="16.5" customHeight="1">
      <c r="A17" s="12" t="s">
        <v>551</v>
      </c>
      <c r="B17" s="13" t="s">
        <v>567</v>
      </c>
      <c r="C17" s="14" t="s">
        <v>10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30"/>
    </row>
    <row r="18" spans="1:22" ht="17.25" customHeight="1">
      <c r="A18" s="12"/>
      <c r="B18" s="13" t="s">
        <v>5</v>
      </c>
      <c r="C18" s="14"/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30"/>
    </row>
    <row r="19" spans="1:22" ht="18" customHeight="1">
      <c r="A19" s="12" t="s">
        <v>568</v>
      </c>
      <c r="B19" s="13" t="s">
        <v>569</v>
      </c>
      <c r="C19" s="14" t="s">
        <v>570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30"/>
    </row>
    <row r="20" spans="1:22" ht="18.75" customHeight="1">
      <c r="A20" s="12"/>
      <c r="B20" s="13" t="s">
        <v>202</v>
      </c>
      <c r="C20" s="14"/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30"/>
    </row>
    <row r="21" spans="1:22" ht="21" customHeight="1">
      <c r="A21" s="12" t="s">
        <v>571</v>
      </c>
      <c r="B21" s="26" t="s">
        <v>572</v>
      </c>
      <c r="C21" s="14" t="s">
        <v>10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30"/>
    </row>
    <row r="22" spans="1:22" s="5" customFormat="1" ht="21.75" customHeight="1">
      <c r="A22" s="6" t="s">
        <v>573</v>
      </c>
      <c r="B22" s="22" t="s">
        <v>574</v>
      </c>
      <c r="C22" s="7" t="s">
        <v>10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29"/>
    </row>
    <row r="23" spans="1:22" ht="12.75" customHeight="1">
      <c r="A23" s="12"/>
      <c r="B23" s="13" t="s">
        <v>5</v>
      </c>
      <c r="C23" s="14"/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30"/>
    </row>
    <row r="24" spans="1:22" ht="30.75" customHeight="1">
      <c r="A24" s="12" t="s">
        <v>575</v>
      </c>
      <c r="B24" s="13" t="s">
        <v>576</v>
      </c>
      <c r="C24" s="14" t="s">
        <v>10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30"/>
    </row>
    <row r="25" spans="1:22" ht="12.75" customHeight="1">
      <c r="A25" s="12"/>
      <c r="B25" s="13" t="s">
        <v>5</v>
      </c>
      <c r="C25" s="14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30"/>
    </row>
    <row r="26" spans="1:22" ht="29.25" customHeight="1">
      <c r="A26" s="12" t="s">
        <v>577</v>
      </c>
      <c r="B26" s="26" t="s">
        <v>578</v>
      </c>
      <c r="C26" s="14" t="s">
        <v>579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30"/>
    </row>
    <row r="27" spans="1:22" s="5" customFormat="1" ht="28.5" customHeight="1">
      <c r="A27" s="6" t="s">
        <v>580</v>
      </c>
      <c r="B27" s="22" t="s">
        <v>581</v>
      </c>
      <c r="C27" s="7" t="s">
        <v>10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29"/>
    </row>
    <row r="28" spans="1:22" ht="34.5" customHeight="1">
      <c r="A28" s="11" t="s">
        <v>1</v>
      </c>
      <c r="B28" s="10" t="s">
        <v>374</v>
      </c>
      <c r="C28" s="8" t="s">
        <v>375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30"/>
    </row>
    <row r="29" spans="1:22" ht="12.75" customHeight="1">
      <c r="A29" s="12"/>
      <c r="B29" s="13" t="s">
        <v>5</v>
      </c>
      <c r="C29" s="14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30"/>
    </row>
    <row r="30" spans="1:22" ht="33" customHeight="1">
      <c r="A30" s="12" t="s">
        <v>582</v>
      </c>
      <c r="B30" s="13" t="s">
        <v>583</v>
      </c>
      <c r="C30" s="14" t="s">
        <v>584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30"/>
    </row>
    <row r="31" spans="1:22" ht="18" customHeight="1">
      <c r="A31" s="12"/>
      <c r="B31" s="13" t="s">
        <v>202</v>
      </c>
      <c r="C31" s="14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30"/>
    </row>
    <row r="32" spans="1:22" ht="48.75" customHeight="1">
      <c r="A32" s="12" t="s">
        <v>585</v>
      </c>
      <c r="B32" s="26" t="s">
        <v>586</v>
      </c>
      <c r="C32" s="14" t="s">
        <v>10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30"/>
    </row>
    <row r="33" spans="1:22" ht="26.25" customHeight="1">
      <c r="A33" s="12" t="s">
        <v>587</v>
      </c>
      <c r="B33" s="26" t="s">
        <v>588</v>
      </c>
      <c r="C33" s="14" t="s">
        <v>10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30"/>
    </row>
    <row r="34" spans="1:22" ht="27.75" customHeight="1">
      <c r="A34" s="12" t="s">
        <v>589</v>
      </c>
      <c r="B34" s="13" t="s">
        <v>590</v>
      </c>
      <c r="C34" s="14" t="s">
        <v>591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30"/>
    </row>
    <row r="35" spans="1:22" ht="12.75" customHeight="1">
      <c r="A35" s="12"/>
      <c r="B35" s="13" t="s">
        <v>202</v>
      </c>
      <c r="C35" s="14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30"/>
    </row>
    <row r="36" spans="1:22" ht="36.75" customHeight="1">
      <c r="A36" s="12" t="s">
        <v>592</v>
      </c>
      <c r="B36" s="26" t="s">
        <v>593</v>
      </c>
      <c r="C36" s="14" t="s">
        <v>10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30"/>
    </row>
    <row r="37" spans="1:22" ht="36.75" customHeight="1" thickBot="1">
      <c r="A37" s="16" t="s">
        <v>594</v>
      </c>
      <c r="B37" s="27" t="s">
        <v>595</v>
      </c>
      <c r="C37" s="17" t="s">
        <v>10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31"/>
    </row>
  </sheetData>
  <sheetProtection/>
  <mergeCells count="23"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657"/>
  <sheetViews>
    <sheetView zoomScalePageLayoutView="0" workbookViewId="0" topLeftCell="A1">
      <pane xSplit="6" ySplit="9" topLeftCell="L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N13" sqref="N13"/>
    </sheetView>
  </sheetViews>
  <sheetFormatPr defaultColWidth="9.140625" defaultRowHeight="12"/>
  <cols>
    <col min="1" max="1" width="7.421875" style="120" customWidth="1"/>
    <col min="2" max="3" width="4.421875" style="120" customWidth="1"/>
    <col min="4" max="4" width="4.421875" style="121" customWidth="1"/>
    <col min="5" max="5" width="44.421875" style="122" customWidth="1"/>
    <col min="6" max="6" width="9.7109375" style="121" customWidth="1"/>
    <col min="7" max="7" width="15.28125" style="121" customWidth="1"/>
    <col min="8" max="8" width="15.140625" style="121" customWidth="1"/>
    <col min="9" max="9" width="14.8515625" style="121" customWidth="1"/>
    <col min="10" max="10" width="16.421875" style="123" customWidth="1"/>
    <col min="11" max="11" width="15.8515625" style="123" customWidth="1"/>
    <col min="12" max="12" width="19.7109375" style="123" customWidth="1"/>
    <col min="13" max="13" width="17.421875" style="123" customWidth="1"/>
    <col min="14" max="14" width="14.8515625" style="123" customWidth="1"/>
    <col min="15" max="15" width="15.140625" style="123" customWidth="1"/>
    <col min="16" max="16" width="16.28125" style="123" customWidth="1"/>
    <col min="17" max="17" width="16.8515625" style="123" customWidth="1"/>
    <col min="18" max="18" width="14.28125" style="123" customWidth="1"/>
    <col min="19" max="19" width="17.28125" style="123" customWidth="1"/>
    <col min="20" max="20" width="14.421875" style="123" customWidth="1"/>
    <col min="21" max="21" width="14.28125" style="123" customWidth="1"/>
    <col min="22" max="22" width="24.7109375" style="124" hidden="1" customWidth="1"/>
    <col min="23" max="16384" width="9.28125" style="124" customWidth="1"/>
  </cols>
  <sheetData>
    <row r="1" ht="17.25" customHeight="1"/>
    <row r="2" spans="12:23" ht="19.5" customHeight="1">
      <c r="L2" s="121"/>
      <c r="M2" s="121"/>
      <c r="N2" s="121"/>
      <c r="O2" s="121"/>
      <c r="R2" s="121"/>
      <c r="T2" s="257" t="s">
        <v>701</v>
      </c>
      <c r="U2" s="257"/>
      <c r="V2" s="257"/>
      <c r="W2" s="54"/>
    </row>
    <row r="3" spans="10:21" ht="10.5"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</row>
    <row r="4" spans="1:21" ht="41.25" customHeight="1">
      <c r="A4" s="258" t="s">
        <v>818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</row>
    <row r="5" spans="1:22" ht="21" customHeight="1" thickBot="1">
      <c r="A5" s="57"/>
      <c r="B5" s="57"/>
      <c r="C5" s="57"/>
      <c r="D5" s="117"/>
      <c r="E5" s="125"/>
      <c r="F5" s="117"/>
      <c r="G5" s="117"/>
      <c r="H5" s="117"/>
      <c r="I5" s="117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V5" s="60" t="s">
        <v>0</v>
      </c>
    </row>
    <row r="6" spans="1:22" ht="42.75" customHeight="1">
      <c r="A6" s="220" t="s">
        <v>1</v>
      </c>
      <c r="B6" s="259" t="s">
        <v>190</v>
      </c>
      <c r="C6" s="259" t="s">
        <v>191</v>
      </c>
      <c r="D6" s="259" t="s">
        <v>192</v>
      </c>
      <c r="E6" s="214" t="s">
        <v>596</v>
      </c>
      <c r="F6" s="262" t="s">
        <v>3</v>
      </c>
      <c r="G6" s="216" t="s">
        <v>704</v>
      </c>
      <c r="H6" s="216"/>
      <c r="I6" s="216"/>
      <c r="J6" s="216" t="s">
        <v>184</v>
      </c>
      <c r="K6" s="216"/>
      <c r="L6" s="216"/>
      <c r="M6" s="214" t="s">
        <v>705</v>
      </c>
      <c r="N6" s="214"/>
      <c r="O6" s="214"/>
      <c r="P6" s="216" t="s">
        <v>185</v>
      </c>
      <c r="Q6" s="216"/>
      <c r="R6" s="216"/>
      <c r="S6" s="216" t="s">
        <v>186</v>
      </c>
      <c r="T6" s="216"/>
      <c r="U6" s="216"/>
      <c r="V6" s="105"/>
    </row>
    <row r="7" spans="1:22" ht="18.75" customHeight="1">
      <c r="A7" s="221"/>
      <c r="B7" s="260"/>
      <c r="C7" s="260"/>
      <c r="D7" s="260"/>
      <c r="E7" s="240"/>
      <c r="F7" s="263"/>
      <c r="G7" s="215" t="s">
        <v>4</v>
      </c>
      <c r="H7" s="215" t="s">
        <v>5</v>
      </c>
      <c r="I7" s="215"/>
      <c r="J7" s="215" t="s">
        <v>4</v>
      </c>
      <c r="K7" s="215" t="s">
        <v>5</v>
      </c>
      <c r="L7" s="215"/>
      <c r="M7" s="215" t="s">
        <v>4</v>
      </c>
      <c r="N7" s="215" t="s">
        <v>5</v>
      </c>
      <c r="O7" s="215"/>
      <c r="P7" s="215" t="s">
        <v>4</v>
      </c>
      <c r="Q7" s="215" t="s">
        <v>5</v>
      </c>
      <c r="R7" s="215"/>
      <c r="S7" s="215" t="s">
        <v>4</v>
      </c>
      <c r="T7" s="215" t="s">
        <v>5</v>
      </c>
      <c r="U7" s="215"/>
      <c r="V7" s="217" t="s">
        <v>707</v>
      </c>
    </row>
    <row r="8" spans="1:22" ht="33.75" customHeight="1">
      <c r="A8" s="221"/>
      <c r="B8" s="261"/>
      <c r="C8" s="261"/>
      <c r="D8" s="261"/>
      <c r="E8" s="240"/>
      <c r="F8" s="264"/>
      <c r="G8" s="215"/>
      <c r="H8" s="63" t="s">
        <v>6</v>
      </c>
      <c r="I8" s="63" t="s">
        <v>7</v>
      </c>
      <c r="J8" s="215"/>
      <c r="K8" s="63" t="s">
        <v>6</v>
      </c>
      <c r="L8" s="63" t="s">
        <v>7</v>
      </c>
      <c r="M8" s="215"/>
      <c r="N8" s="63" t="s">
        <v>6</v>
      </c>
      <c r="O8" s="63" t="s">
        <v>7</v>
      </c>
      <c r="P8" s="215"/>
      <c r="Q8" s="63" t="s">
        <v>6</v>
      </c>
      <c r="R8" s="63" t="s">
        <v>7</v>
      </c>
      <c r="S8" s="215"/>
      <c r="T8" s="63" t="s">
        <v>6</v>
      </c>
      <c r="U8" s="63" t="s">
        <v>7</v>
      </c>
      <c r="V8" s="217"/>
    </row>
    <row r="9" spans="1:22" ht="12.75" customHeight="1">
      <c r="A9" s="126">
        <v>1</v>
      </c>
      <c r="B9" s="127">
        <v>2</v>
      </c>
      <c r="C9" s="127">
        <v>3</v>
      </c>
      <c r="D9" s="127">
        <v>4</v>
      </c>
      <c r="E9" s="127">
        <v>5</v>
      </c>
      <c r="F9" s="127">
        <v>6</v>
      </c>
      <c r="G9" s="127">
        <v>10</v>
      </c>
      <c r="H9" s="127">
        <v>11</v>
      </c>
      <c r="I9" s="127">
        <v>12</v>
      </c>
      <c r="J9" s="127">
        <v>13</v>
      </c>
      <c r="K9" s="127">
        <v>14</v>
      </c>
      <c r="L9" s="127">
        <v>15</v>
      </c>
      <c r="M9" s="127">
        <v>16</v>
      </c>
      <c r="N9" s="127">
        <v>17</v>
      </c>
      <c r="O9" s="127">
        <v>18</v>
      </c>
      <c r="P9" s="127">
        <v>19</v>
      </c>
      <c r="Q9" s="127">
        <v>20</v>
      </c>
      <c r="R9" s="127">
        <v>21</v>
      </c>
      <c r="S9" s="127">
        <v>22</v>
      </c>
      <c r="T9" s="127">
        <v>23</v>
      </c>
      <c r="U9" s="127">
        <v>24</v>
      </c>
      <c r="V9" s="106">
        <v>22</v>
      </c>
    </row>
    <row r="10" spans="1:22" s="130" customFormat="1" ht="21" customHeight="1">
      <c r="A10" s="62" t="s">
        <v>10</v>
      </c>
      <c r="B10" s="38" t="s">
        <v>10</v>
      </c>
      <c r="C10" s="38" t="s">
        <v>10</v>
      </c>
      <c r="D10" s="38" t="s">
        <v>10</v>
      </c>
      <c r="E10" s="72" t="s">
        <v>194</v>
      </c>
      <c r="F10" s="128"/>
      <c r="G10" s="128">
        <f>H10+I10</f>
        <v>5566720.86</v>
      </c>
      <c r="H10" s="128">
        <f>H11+H104+H126+H134+H282+H335+H417+H433+H535+H597+H650</f>
        <v>2907461.9000000004</v>
      </c>
      <c r="I10" s="128">
        <f>I11+I104+I126+I134+I282+I335+I417+I433+I535+I597+I650</f>
        <v>2659258.96</v>
      </c>
      <c r="J10" s="128">
        <f>K10+L10</f>
        <v>9005196.5</v>
      </c>
      <c r="K10" s="128">
        <v>5010025.3</v>
      </c>
      <c r="L10" s="128">
        <v>3995171.2</v>
      </c>
      <c r="M10" s="128">
        <f>N10+O10</f>
        <v>3438475.6399999997</v>
      </c>
      <c r="N10" s="128">
        <f>K10-H10</f>
        <v>2102563.3999999994</v>
      </c>
      <c r="O10" s="128">
        <f>L10-I10</f>
        <v>1335912.2400000002</v>
      </c>
      <c r="P10" s="128">
        <f>Q10+R10</f>
        <v>10542846.83688</v>
      </c>
      <c r="Q10" s="128">
        <f>Q11+Q104+Q126+Q134+Q282+Q335+Q417+Q433+Q535+Q597+Q650</f>
        <v>5748641.43688</v>
      </c>
      <c r="R10" s="128">
        <v>4794205.4</v>
      </c>
      <c r="S10" s="128">
        <f>T10+U10</f>
        <v>12354574.317412</v>
      </c>
      <c r="T10" s="128">
        <f>T11+T104+T126+T134+T282+T335+T417+T433+T535+T597+T650</f>
        <v>6601527.817411999</v>
      </c>
      <c r="U10" s="128">
        <v>5753046.5</v>
      </c>
      <c r="V10" s="129"/>
    </row>
    <row r="11" spans="1:22" s="134" customFormat="1" ht="30.75" customHeight="1">
      <c r="A11" s="131" t="s">
        <v>195</v>
      </c>
      <c r="B11" s="132" t="s">
        <v>196</v>
      </c>
      <c r="C11" s="132" t="s">
        <v>197</v>
      </c>
      <c r="D11" s="132" t="s">
        <v>197</v>
      </c>
      <c r="E11" s="72" t="s">
        <v>198</v>
      </c>
      <c r="F11" s="128"/>
      <c r="G11" s="128">
        <f>G13+G70+G80+G90</f>
        <v>1233191.7999999998</v>
      </c>
      <c r="H11" s="128">
        <f>H13+H70+H80+H90</f>
        <v>1119117.7</v>
      </c>
      <c r="I11" s="128">
        <f>I13</f>
        <v>114774.1</v>
      </c>
      <c r="J11" s="128">
        <f>J13+J70+J80+J90</f>
        <v>1827514.39</v>
      </c>
      <c r="K11" s="128">
        <f>K13+K70+K80+K90</f>
        <v>1639254.416</v>
      </c>
      <c r="L11" s="128">
        <f>L13</f>
        <v>188259.974</v>
      </c>
      <c r="M11" s="128">
        <f aca="true" t="shared" si="0" ref="M11:M74">N11+O11</f>
        <v>593622.59</v>
      </c>
      <c r="N11" s="128">
        <f aca="true" t="shared" si="1" ref="N11:N74">K11-H11</f>
        <v>520136.716</v>
      </c>
      <c r="O11" s="128">
        <f aca="true" t="shared" si="2" ref="O11:O74">L11-I11</f>
        <v>73485.87399999998</v>
      </c>
      <c r="P11" s="128">
        <f aca="true" t="shared" si="3" ref="P11:P74">Q11+R11</f>
        <v>2090032.9238800001</v>
      </c>
      <c r="Q11" s="128">
        <f>Q13+Q70+Q80+Q90</f>
        <v>1864120.9550800002</v>
      </c>
      <c r="R11" s="128">
        <f>R13</f>
        <v>225911.96879999997</v>
      </c>
      <c r="S11" s="128">
        <f aca="true" t="shared" si="4" ref="S11:S74">T11+U11</f>
        <v>2414833.4609019994</v>
      </c>
      <c r="T11" s="128">
        <f>T13+T70+T80+T90</f>
        <v>2143739.0983419996</v>
      </c>
      <c r="U11" s="128">
        <f>U13</f>
        <v>271094.36256</v>
      </c>
      <c r="V11" s="133"/>
    </row>
    <row r="12" spans="1:22" ht="12.75" customHeight="1">
      <c r="A12" s="41"/>
      <c r="B12" s="39"/>
      <c r="C12" s="39"/>
      <c r="D12" s="37"/>
      <c r="E12" s="135" t="s">
        <v>5</v>
      </c>
      <c r="F12" s="37"/>
      <c r="G12" s="128">
        <f>G14+G71+G81+G91</f>
        <v>0</v>
      </c>
      <c r="H12" s="128">
        <f>H14+H71+H81+H91</f>
        <v>0</v>
      </c>
      <c r="I12" s="128">
        <f>I14+I71+I81+I91</f>
        <v>0</v>
      </c>
      <c r="J12" s="128">
        <f aca="true" t="shared" si="5" ref="J12:J73">K12+L12</f>
        <v>0</v>
      </c>
      <c r="K12" s="128">
        <f aca="true" t="shared" si="6" ref="K12:K73">H12*58/100+H12</f>
        <v>0</v>
      </c>
      <c r="L12" s="128">
        <v>0</v>
      </c>
      <c r="M12" s="128">
        <f t="shared" si="0"/>
        <v>0</v>
      </c>
      <c r="N12" s="128">
        <f t="shared" si="1"/>
        <v>0</v>
      </c>
      <c r="O12" s="128">
        <f t="shared" si="2"/>
        <v>0</v>
      </c>
      <c r="P12" s="128">
        <f t="shared" si="3"/>
        <v>0</v>
      </c>
      <c r="Q12" s="128">
        <f aca="true" t="shared" si="7" ref="Q12:Q73">K12*13/100+K12</f>
        <v>0</v>
      </c>
      <c r="R12" s="128">
        <f aca="true" t="shared" si="8" ref="R12:R75">L12*20/100+L12</f>
        <v>0</v>
      </c>
      <c r="S12" s="128">
        <f t="shared" si="4"/>
        <v>0</v>
      </c>
      <c r="T12" s="42">
        <v>0</v>
      </c>
      <c r="U12" s="128">
        <f aca="true" t="shared" si="9" ref="U12:U75">R12*20/100+R12</f>
        <v>0</v>
      </c>
      <c r="V12" s="136"/>
    </row>
    <row r="13" spans="1:22" s="142" customFormat="1" ht="42" customHeight="1">
      <c r="A13" s="137" t="s">
        <v>199</v>
      </c>
      <c r="B13" s="138" t="s">
        <v>196</v>
      </c>
      <c r="C13" s="138" t="s">
        <v>200</v>
      </c>
      <c r="D13" s="138" t="s">
        <v>197</v>
      </c>
      <c r="E13" s="139" t="s">
        <v>201</v>
      </c>
      <c r="F13" s="140"/>
      <c r="G13" s="140">
        <f aca="true" t="shared" si="10" ref="G13:K14">G15+G60</f>
        <v>1216191.7999999998</v>
      </c>
      <c r="H13" s="140">
        <f t="shared" si="10"/>
        <v>1102117.7</v>
      </c>
      <c r="I13" s="140">
        <f t="shared" si="10"/>
        <v>114774.1</v>
      </c>
      <c r="J13" s="140">
        <f t="shared" si="10"/>
        <v>1797572.7899999998</v>
      </c>
      <c r="K13" s="140">
        <f t="shared" si="10"/>
        <v>1609312.8159999999</v>
      </c>
      <c r="L13" s="140">
        <f>L15+L60</f>
        <v>188259.974</v>
      </c>
      <c r="M13" s="128">
        <f t="shared" si="0"/>
        <v>580680.9899999999</v>
      </c>
      <c r="N13" s="128">
        <f t="shared" si="1"/>
        <v>507195.1159999999</v>
      </c>
      <c r="O13" s="128">
        <f t="shared" si="2"/>
        <v>73485.87399999998</v>
      </c>
      <c r="P13" s="128">
        <f t="shared" si="3"/>
        <v>2056110.99588</v>
      </c>
      <c r="Q13" s="140">
        <f>Q15+Q60</f>
        <v>1830199.0270800001</v>
      </c>
      <c r="R13" s="128">
        <f>R15</f>
        <v>225911.96879999997</v>
      </c>
      <c r="S13" s="128">
        <f t="shared" si="4"/>
        <v>2375823.2437019995</v>
      </c>
      <c r="T13" s="140">
        <f>T15+T60</f>
        <v>2104728.8811419997</v>
      </c>
      <c r="U13" s="128">
        <f t="shared" si="9"/>
        <v>271094.36256</v>
      </c>
      <c r="V13" s="141"/>
    </row>
    <row r="14" spans="1:22" ht="12.75" customHeight="1">
      <c r="A14" s="41"/>
      <c r="B14" s="39"/>
      <c r="C14" s="39"/>
      <c r="D14" s="37"/>
      <c r="E14" s="135" t="s">
        <v>202</v>
      </c>
      <c r="F14" s="37"/>
      <c r="G14" s="140">
        <f t="shared" si="10"/>
        <v>0</v>
      </c>
      <c r="H14" s="140">
        <f t="shared" si="10"/>
        <v>0</v>
      </c>
      <c r="I14" s="140">
        <f t="shared" si="10"/>
        <v>0</v>
      </c>
      <c r="J14" s="128">
        <f t="shared" si="5"/>
        <v>0</v>
      </c>
      <c r="K14" s="128">
        <f t="shared" si="6"/>
        <v>0</v>
      </c>
      <c r="L14" s="128">
        <v>0</v>
      </c>
      <c r="M14" s="128">
        <f t="shared" si="0"/>
        <v>0</v>
      </c>
      <c r="N14" s="128">
        <f t="shared" si="1"/>
        <v>0</v>
      </c>
      <c r="O14" s="128">
        <f t="shared" si="2"/>
        <v>0</v>
      </c>
      <c r="P14" s="128">
        <f t="shared" si="3"/>
        <v>0</v>
      </c>
      <c r="Q14" s="128">
        <f t="shared" si="7"/>
        <v>0</v>
      </c>
      <c r="R14" s="128">
        <f t="shared" si="8"/>
        <v>0</v>
      </c>
      <c r="S14" s="128">
        <f t="shared" si="4"/>
        <v>0</v>
      </c>
      <c r="T14" s="42">
        <v>0</v>
      </c>
      <c r="U14" s="128">
        <f t="shared" si="9"/>
        <v>0</v>
      </c>
      <c r="V14" s="136"/>
    </row>
    <row r="15" spans="1:22" s="134" customFormat="1" ht="21" customHeight="1">
      <c r="A15" s="131" t="s">
        <v>203</v>
      </c>
      <c r="B15" s="132" t="s">
        <v>196</v>
      </c>
      <c r="C15" s="132" t="s">
        <v>200</v>
      </c>
      <c r="D15" s="132" t="s">
        <v>200</v>
      </c>
      <c r="E15" s="143" t="s">
        <v>204</v>
      </c>
      <c r="F15" s="71"/>
      <c r="G15" s="144">
        <f aca="true" t="shared" si="11" ref="G15:L15">G17+G55</f>
        <v>1216191.7999999998</v>
      </c>
      <c r="H15" s="144">
        <f t="shared" si="11"/>
        <v>1102117.7</v>
      </c>
      <c r="I15" s="144">
        <f t="shared" si="11"/>
        <v>114774.1</v>
      </c>
      <c r="J15" s="144">
        <f t="shared" si="11"/>
        <v>1797572.7899999998</v>
      </c>
      <c r="K15" s="167">
        <f t="shared" si="11"/>
        <v>1609312.8159999999</v>
      </c>
      <c r="L15" s="167">
        <f t="shared" si="11"/>
        <v>188259.974</v>
      </c>
      <c r="M15" s="128">
        <f t="shared" si="0"/>
        <v>580680.9899999999</v>
      </c>
      <c r="N15" s="128">
        <f t="shared" si="1"/>
        <v>507195.1159999999</v>
      </c>
      <c r="O15" s="128">
        <f t="shared" si="2"/>
        <v>73485.87399999998</v>
      </c>
      <c r="P15" s="128">
        <f t="shared" si="3"/>
        <v>2056110.99588</v>
      </c>
      <c r="Q15" s="144">
        <f>Q17+Q55</f>
        <v>1830199.0270800001</v>
      </c>
      <c r="R15" s="128">
        <f t="shared" si="8"/>
        <v>225911.96879999997</v>
      </c>
      <c r="S15" s="128">
        <f t="shared" si="4"/>
        <v>2375823.2437019995</v>
      </c>
      <c r="T15" s="71">
        <f>T17+T55</f>
        <v>2104728.8811419997</v>
      </c>
      <c r="U15" s="128">
        <f t="shared" si="9"/>
        <v>271094.36256</v>
      </c>
      <c r="V15" s="133"/>
    </row>
    <row r="16" spans="1:22" ht="12.75" customHeight="1">
      <c r="A16" s="41"/>
      <c r="B16" s="39"/>
      <c r="C16" s="39"/>
      <c r="D16" s="37"/>
      <c r="E16" s="135" t="s">
        <v>5</v>
      </c>
      <c r="F16" s="37"/>
      <c r="G16" s="37"/>
      <c r="H16" s="37"/>
      <c r="I16" s="37"/>
      <c r="J16" s="128">
        <f t="shared" si="5"/>
        <v>0</v>
      </c>
      <c r="K16" s="128">
        <f t="shared" si="6"/>
        <v>0</v>
      </c>
      <c r="L16" s="128">
        <v>0</v>
      </c>
      <c r="M16" s="128">
        <f t="shared" si="0"/>
        <v>0</v>
      </c>
      <c r="N16" s="128">
        <f t="shared" si="1"/>
        <v>0</v>
      </c>
      <c r="O16" s="128">
        <f t="shared" si="2"/>
        <v>0</v>
      </c>
      <c r="P16" s="128">
        <f t="shared" si="3"/>
        <v>0</v>
      </c>
      <c r="Q16" s="128">
        <f t="shared" si="7"/>
        <v>0</v>
      </c>
      <c r="R16" s="128">
        <f t="shared" si="8"/>
        <v>0</v>
      </c>
      <c r="S16" s="128">
        <f t="shared" si="4"/>
        <v>0</v>
      </c>
      <c r="T16" s="42"/>
      <c r="U16" s="128">
        <f t="shared" si="9"/>
        <v>0</v>
      </c>
      <c r="V16" s="136"/>
    </row>
    <row r="17" spans="1:22" s="130" customFormat="1" ht="16.5" customHeight="1">
      <c r="A17" s="45"/>
      <c r="B17" s="40"/>
      <c r="C17" s="40"/>
      <c r="D17" s="46"/>
      <c r="E17" s="139" t="s">
        <v>597</v>
      </c>
      <c r="F17" s="145"/>
      <c r="G17" s="145">
        <f aca="true" t="shared" si="12" ref="G17:L17">SUM(G18:G54)</f>
        <v>1152269.4</v>
      </c>
      <c r="H17" s="145">
        <f t="shared" si="12"/>
        <v>1098282.5</v>
      </c>
      <c r="I17" s="145">
        <f t="shared" si="12"/>
        <v>54686.9</v>
      </c>
      <c r="J17" s="145">
        <f t="shared" si="12"/>
        <v>1695253.6539999999</v>
      </c>
      <c r="K17" s="145">
        <f t="shared" si="12"/>
        <v>1603253.2</v>
      </c>
      <c r="L17" s="145">
        <f t="shared" si="12"/>
        <v>92000.454</v>
      </c>
      <c r="M17" s="128">
        <f t="shared" si="0"/>
        <v>542284.254</v>
      </c>
      <c r="N17" s="128">
        <f t="shared" si="1"/>
        <v>504970.69999999995</v>
      </c>
      <c r="O17" s="128">
        <f t="shared" si="2"/>
        <v>37313.554</v>
      </c>
      <c r="P17" s="128">
        <f t="shared" si="3"/>
        <v>1933752.2058</v>
      </c>
      <c r="Q17" s="145">
        <f>SUM(Q18:Q54)</f>
        <v>1823351.661</v>
      </c>
      <c r="R17" s="145">
        <f>SUM(R18:R54)</f>
        <v>110400.5448</v>
      </c>
      <c r="S17" s="128">
        <f t="shared" si="4"/>
        <v>2229335.0639099996</v>
      </c>
      <c r="T17" s="145">
        <f>SUM(T18:T54)</f>
        <v>2096854.4101499997</v>
      </c>
      <c r="U17" s="145">
        <f>SUM(U18:U54)</f>
        <v>132480.65376000002</v>
      </c>
      <c r="V17" s="129"/>
    </row>
    <row r="18" spans="1:22" ht="24.75" customHeight="1">
      <c r="A18" s="41"/>
      <c r="B18" s="39"/>
      <c r="C18" s="39"/>
      <c r="D18" s="37"/>
      <c r="E18" s="135" t="s">
        <v>385</v>
      </c>
      <c r="F18" s="127" t="s">
        <v>384</v>
      </c>
      <c r="G18" s="146">
        <f>H18+I18</f>
        <v>833967.5</v>
      </c>
      <c r="H18" s="146">
        <v>833967.5</v>
      </c>
      <c r="I18" s="146">
        <v>0</v>
      </c>
      <c r="J18" s="128">
        <f t="shared" si="5"/>
        <v>1167554.5</v>
      </c>
      <c r="K18" s="128">
        <f>H18*40/100+H18</f>
        <v>1167554.5</v>
      </c>
      <c r="L18" s="128">
        <f>I18*66/100+I18</f>
        <v>0</v>
      </c>
      <c r="M18" s="128">
        <f t="shared" si="0"/>
        <v>333587</v>
      </c>
      <c r="N18" s="128">
        <f t="shared" si="1"/>
        <v>333587</v>
      </c>
      <c r="O18" s="128">
        <f t="shared" si="2"/>
        <v>0</v>
      </c>
      <c r="P18" s="128">
        <f t="shared" si="3"/>
        <v>1331012.13</v>
      </c>
      <c r="Q18" s="128">
        <f>K18*14/100+K18</f>
        <v>1331012.13</v>
      </c>
      <c r="R18" s="128">
        <f t="shared" si="8"/>
        <v>0</v>
      </c>
      <c r="S18" s="128">
        <f t="shared" si="4"/>
        <v>1530663.9494999999</v>
      </c>
      <c r="T18" s="146">
        <f>Q18*15/100+Q18</f>
        <v>1530663.9494999999</v>
      </c>
      <c r="U18" s="128">
        <f t="shared" si="9"/>
        <v>0</v>
      </c>
      <c r="V18" s="136"/>
    </row>
    <row r="19" spans="1:22" ht="21" customHeight="1">
      <c r="A19" s="41"/>
      <c r="B19" s="39"/>
      <c r="C19" s="39"/>
      <c r="D19" s="37"/>
      <c r="E19" s="135" t="s">
        <v>387</v>
      </c>
      <c r="F19" s="127" t="s">
        <v>386</v>
      </c>
      <c r="G19" s="146">
        <f aca="true" t="shared" si="13" ref="G19:G40">H19+I19</f>
        <v>57515</v>
      </c>
      <c r="H19" s="146">
        <v>57515</v>
      </c>
      <c r="I19" s="146">
        <v>0</v>
      </c>
      <c r="J19" s="128">
        <f t="shared" si="5"/>
        <v>90873.7</v>
      </c>
      <c r="K19" s="128">
        <f t="shared" si="6"/>
        <v>90873.7</v>
      </c>
      <c r="L19" s="128">
        <f aca="true" t="shared" si="14" ref="L19:L82">I19*66/100+I19</f>
        <v>0</v>
      </c>
      <c r="M19" s="128">
        <f t="shared" si="0"/>
        <v>33358.7</v>
      </c>
      <c r="N19" s="128">
        <f t="shared" si="1"/>
        <v>33358.7</v>
      </c>
      <c r="O19" s="128">
        <f t="shared" si="2"/>
        <v>0</v>
      </c>
      <c r="P19" s="128">
        <f t="shared" si="3"/>
        <v>102687.28099999999</v>
      </c>
      <c r="Q19" s="128">
        <f t="shared" si="7"/>
        <v>102687.28099999999</v>
      </c>
      <c r="R19" s="128">
        <f t="shared" si="8"/>
        <v>0</v>
      </c>
      <c r="S19" s="128">
        <f t="shared" si="4"/>
        <v>118090.37314999998</v>
      </c>
      <c r="T19" s="146">
        <f aca="true" t="shared" si="15" ref="T19:T82">Q19*15/100+Q19</f>
        <v>118090.37314999998</v>
      </c>
      <c r="U19" s="128">
        <f t="shared" si="9"/>
        <v>0</v>
      </c>
      <c r="V19" s="136"/>
    </row>
    <row r="20" spans="1:22" ht="13.5" customHeight="1">
      <c r="A20" s="41"/>
      <c r="B20" s="39"/>
      <c r="C20" s="39"/>
      <c r="D20" s="37"/>
      <c r="E20" s="148" t="s">
        <v>729</v>
      </c>
      <c r="F20" s="127">
        <v>4115</v>
      </c>
      <c r="G20" s="146">
        <f t="shared" si="13"/>
        <v>0</v>
      </c>
      <c r="H20" s="146">
        <v>0</v>
      </c>
      <c r="I20" s="146">
        <v>0</v>
      </c>
      <c r="J20" s="128">
        <f t="shared" si="5"/>
        <v>0</v>
      </c>
      <c r="K20" s="128">
        <f t="shared" si="6"/>
        <v>0</v>
      </c>
      <c r="L20" s="128">
        <f t="shared" si="14"/>
        <v>0</v>
      </c>
      <c r="M20" s="128">
        <f t="shared" si="0"/>
        <v>0</v>
      </c>
      <c r="N20" s="128">
        <f t="shared" si="1"/>
        <v>0</v>
      </c>
      <c r="O20" s="128">
        <f t="shared" si="2"/>
        <v>0</v>
      </c>
      <c r="P20" s="128">
        <f t="shared" si="3"/>
        <v>0</v>
      </c>
      <c r="Q20" s="128">
        <f t="shared" si="7"/>
        <v>0</v>
      </c>
      <c r="R20" s="128">
        <f t="shared" si="8"/>
        <v>0</v>
      </c>
      <c r="S20" s="128">
        <f t="shared" si="4"/>
        <v>0</v>
      </c>
      <c r="T20" s="146">
        <f t="shared" si="15"/>
        <v>0</v>
      </c>
      <c r="U20" s="128">
        <f t="shared" si="9"/>
        <v>0</v>
      </c>
      <c r="V20" s="136"/>
    </row>
    <row r="21" spans="1:22" ht="13.5" customHeight="1">
      <c r="A21" s="41"/>
      <c r="B21" s="39"/>
      <c r="C21" s="39"/>
      <c r="D21" s="37"/>
      <c r="E21" s="135" t="s">
        <v>714</v>
      </c>
      <c r="F21" s="127">
        <v>4211</v>
      </c>
      <c r="G21" s="146">
        <v>0</v>
      </c>
      <c r="H21" s="146">
        <v>700</v>
      </c>
      <c r="I21" s="146">
        <v>0</v>
      </c>
      <c r="J21" s="128">
        <f t="shared" si="5"/>
        <v>1106</v>
      </c>
      <c r="K21" s="128">
        <f t="shared" si="6"/>
        <v>1106</v>
      </c>
      <c r="L21" s="128">
        <f t="shared" si="14"/>
        <v>0</v>
      </c>
      <c r="M21" s="128">
        <f t="shared" si="0"/>
        <v>406</v>
      </c>
      <c r="N21" s="128">
        <f t="shared" si="1"/>
        <v>406</v>
      </c>
      <c r="O21" s="128">
        <f t="shared" si="2"/>
        <v>0</v>
      </c>
      <c r="P21" s="128">
        <f t="shared" si="3"/>
        <v>1249.78</v>
      </c>
      <c r="Q21" s="128">
        <f t="shared" si="7"/>
        <v>1249.78</v>
      </c>
      <c r="R21" s="128">
        <f t="shared" si="8"/>
        <v>0</v>
      </c>
      <c r="S21" s="128">
        <f t="shared" si="4"/>
        <v>1437.247</v>
      </c>
      <c r="T21" s="146">
        <f t="shared" si="15"/>
        <v>1437.247</v>
      </c>
      <c r="U21" s="128">
        <f t="shared" si="9"/>
        <v>0</v>
      </c>
      <c r="V21" s="136"/>
    </row>
    <row r="22" spans="1:22" ht="13.5" customHeight="1">
      <c r="A22" s="41"/>
      <c r="B22" s="39"/>
      <c r="C22" s="39"/>
      <c r="D22" s="37"/>
      <c r="E22" s="135" t="s">
        <v>393</v>
      </c>
      <c r="F22" s="127" t="s">
        <v>392</v>
      </c>
      <c r="G22" s="146">
        <f t="shared" si="13"/>
        <v>110000</v>
      </c>
      <c r="H22" s="146">
        <v>110000</v>
      </c>
      <c r="I22" s="146">
        <v>0</v>
      </c>
      <c r="J22" s="128">
        <f t="shared" si="5"/>
        <v>173800</v>
      </c>
      <c r="K22" s="128">
        <f t="shared" si="6"/>
        <v>173800</v>
      </c>
      <c r="L22" s="128">
        <f t="shared" si="14"/>
        <v>0</v>
      </c>
      <c r="M22" s="128">
        <f t="shared" si="0"/>
        <v>63800</v>
      </c>
      <c r="N22" s="128">
        <f t="shared" si="1"/>
        <v>63800</v>
      </c>
      <c r="O22" s="128">
        <f t="shared" si="2"/>
        <v>0</v>
      </c>
      <c r="P22" s="128">
        <f t="shared" si="3"/>
        <v>196394</v>
      </c>
      <c r="Q22" s="128">
        <f t="shared" si="7"/>
        <v>196394</v>
      </c>
      <c r="R22" s="128">
        <f t="shared" si="8"/>
        <v>0</v>
      </c>
      <c r="S22" s="128">
        <f t="shared" si="4"/>
        <v>225853.1</v>
      </c>
      <c r="T22" s="146">
        <f t="shared" si="15"/>
        <v>225853.1</v>
      </c>
      <c r="U22" s="128">
        <f t="shared" si="9"/>
        <v>0</v>
      </c>
      <c r="V22" s="136"/>
    </row>
    <row r="23" spans="1:22" ht="13.5" customHeight="1">
      <c r="A23" s="41"/>
      <c r="B23" s="39"/>
      <c r="C23" s="39"/>
      <c r="D23" s="37"/>
      <c r="E23" s="135" t="s">
        <v>395</v>
      </c>
      <c r="F23" s="127" t="s">
        <v>394</v>
      </c>
      <c r="G23" s="146">
        <f t="shared" si="13"/>
        <v>2400</v>
      </c>
      <c r="H23" s="146">
        <v>2400</v>
      </c>
      <c r="I23" s="146">
        <v>0</v>
      </c>
      <c r="J23" s="128">
        <f t="shared" si="5"/>
        <v>5280</v>
      </c>
      <c r="K23" s="128">
        <f>H23*120/100+H23</f>
        <v>5280</v>
      </c>
      <c r="L23" s="128">
        <f t="shared" si="14"/>
        <v>0</v>
      </c>
      <c r="M23" s="128">
        <f t="shared" si="0"/>
        <v>2880</v>
      </c>
      <c r="N23" s="128">
        <f t="shared" si="1"/>
        <v>2880</v>
      </c>
      <c r="O23" s="128">
        <f t="shared" si="2"/>
        <v>0</v>
      </c>
      <c r="P23" s="128">
        <f t="shared" si="3"/>
        <v>5966.4</v>
      </c>
      <c r="Q23" s="128">
        <f t="shared" si="7"/>
        <v>5966.4</v>
      </c>
      <c r="R23" s="128">
        <f t="shared" si="8"/>
        <v>0</v>
      </c>
      <c r="S23" s="128">
        <f t="shared" si="4"/>
        <v>6861.36</v>
      </c>
      <c r="T23" s="146">
        <f t="shared" si="15"/>
        <v>6861.36</v>
      </c>
      <c r="U23" s="128">
        <f t="shared" si="9"/>
        <v>0</v>
      </c>
      <c r="V23" s="136"/>
    </row>
    <row r="24" spans="1:22" ht="13.5" customHeight="1">
      <c r="A24" s="41"/>
      <c r="B24" s="39"/>
      <c r="C24" s="39"/>
      <c r="D24" s="37"/>
      <c r="E24" s="135" t="s">
        <v>397</v>
      </c>
      <c r="F24" s="127" t="s">
        <v>396</v>
      </c>
      <c r="G24" s="146">
        <f t="shared" si="13"/>
        <v>5300</v>
      </c>
      <c r="H24" s="146">
        <v>5300</v>
      </c>
      <c r="I24" s="146">
        <v>0</v>
      </c>
      <c r="J24" s="128">
        <f t="shared" si="5"/>
        <v>8374</v>
      </c>
      <c r="K24" s="128">
        <f t="shared" si="6"/>
        <v>8374</v>
      </c>
      <c r="L24" s="128">
        <f t="shared" si="14"/>
        <v>0</v>
      </c>
      <c r="M24" s="128">
        <f t="shared" si="0"/>
        <v>3074</v>
      </c>
      <c r="N24" s="128">
        <f t="shared" si="1"/>
        <v>3074</v>
      </c>
      <c r="O24" s="128">
        <f t="shared" si="2"/>
        <v>0</v>
      </c>
      <c r="P24" s="128">
        <f t="shared" si="3"/>
        <v>9462.619999999999</v>
      </c>
      <c r="Q24" s="128">
        <f t="shared" si="7"/>
        <v>9462.619999999999</v>
      </c>
      <c r="R24" s="128">
        <f t="shared" si="8"/>
        <v>0</v>
      </c>
      <c r="S24" s="128">
        <f t="shared" si="4"/>
        <v>10882.012999999999</v>
      </c>
      <c r="T24" s="146">
        <f t="shared" si="15"/>
        <v>10882.012999999999</v>
      </c>
      <c r="U24" s="128">
        <f t="shared" si="9"/>
        <v>0</v>
      </c>
      <c r="V24" s="136"/>
    </row>
    <row r="25" spans="1:22" ht="13.5" customHeight="1">
      <c r="A25" s="41"/>
      <c r="B25" s="39"/>
      <c r="C25" s="39"/>
      <c r="D25" s="37"/>
      <c r="E25" s="135" t="s">
        <v>399</v>
      </c>
      <c r="F25" s="127" t="s">
        <v>398</v>
      </c>
      <c r="G25" s="146">
        <f t="shared" si="13"/>
        <v>900</v>
      </c>
      <c r="H25" s="146">
        <v>900</v>
      </c>
      <c r="I25" s="146">
        <v>0</v>
      </c>
      <c r="J25" s="128">
        <f t="shared" si="5"/>
        <v>2700</v>
      </c>
      <c r="K25" s="128">
        <f>H25*200/100+H25</f>
        <v>2700</v>
      </c>
      <c r="L25" s="128">
        <f t="shared" si="14"/>
        <v>0</v>
      </c>
      <c r="M25" s="128">
        <f t="shared" si="0"/>
        <v>1800</v>
      </c>
      <c r="N25" s="128">
        <f t="shared" si="1"/>
        <v>1800</v>
      </c>
      <c r="O25" s="128">
        <f t="shared" si="2"/>
        <v>0</v>
      </c>
      <c r="P25" s="128">
        <f t="shared" si="3"/>
        <v>3051</v>
      </c>
      <c r="Q25" s="128">
        <f t="shared" si="7"/>
        <v>3051</v>
      </c>
      <c r="R25" s="128">
        <f t="shared" si="8"/>
        <v>0</v>
      </c>
      <c r="S25" s="128">
        <f t="shared" si="4"/>
        <v>3508.65</v>
      </c>
      <c r="T25" s="146">
        <f t="shared" si="15"/>
        <v>3508.65</v>
      </c>
      <c r="U25" s="128">
        <f t="shared" si="9"/>
        <v>0</v>
      </c>
      <c r="V25" s="136"/>
    </row>
    <row r="26" spans="1:22" ht="13.5" customHeight="1">
      <c r="A26" s="41"/>
      <c r="B26" s="39"/>
      <c r="C26" s="39"/>
      <c r="D26" s="37"/>
      <c r="E26" s="135" t="s">
        <v>401</v>
      </c>
      <c r="F26" s="127" t="s">
        <v>400</v>
      </c>
      <c r="G26" s="146">
        <f t="shared" si="13"/>
        <v>1500</v>
      </c>
      <c r="H26" s="146">
        <v>1500</v>
      </c>
      <c r="I26" s="146">
        <v>0</v>
      </c>
      <c r="J26" s="128">
        <f t="shared" si="5"/>
        <v>2370</v>
      </c>
      <c r="K26" s="128">
        <f t="shared" si="6"/>
        <v>2370</v>
      </c>
      <c r="L26" s="128">
        <f t="shared" si="14"/>
        <v>0</v>
      </c>
      <c r="M26" s="128">
        <f t="shared" si="0"/>
        <v>870</v>
      </c>
      <c r="N26" s="128">
        <f t="shared" si="1"/>
        <v>870</v>
      </c>
      <c r="O26" s="128">
        <f t="shared" si="2"/>
        <v>0</v>
      </c>
      <c r="P26" s="128">
        <f t="shared" si="3"/>
        <v>2678.1</v>
      </c>
      <c r="Q26" s="128">
        <f t="shared" si="7"/>
        <v>2678.1</v>
      </c>
      <c r="R26" s="128">
        <f t="shared" si="8"/>
        <v>0</v>
      </c>
      <c r="S26" s="128">
        <f t="shared" si="4"/>
        <v>3079.815</v>
      </c>
      <c r="T26" s="146">
        <f t="shared" si="15"/>
        <v>3079.815</v>
      </c>
      <c r="U26" s="128">
        <f t="shared" si="9"/>
        <v>0</v>
      </c>
      <c r="V26" s="136"/>
    </row>
    <row r="27" spans="1:22" ht="13.5" customHeight="1">
      <c r="A27" s="41"/>
      <c r="B27" s="39"/>
      <c r="C27" s="39"/>
      <c r="D27" s="37"/>
      <c r="E27" s="135" t="s">
        <v>730</v>
      </c>
      <c r="F27" s="127">
        <v>4217</v>
      </c>
      <c r="G27" s="146">
        <f t="shared" si="13"/>
        <v>0</v>
      </c>
      <c r="H27" s="146">
        <v>0</v>
      </c>
      <c r="I27" s="146">
        <v>0</v>
      </c>
      <c r="J27" s="128">
        <f t="shared" si="5"/>
        <v>0</v>
      </c>
      <c r="K27" s="128">
        <f t="shared" si="6"/>
        <v>0</v>
      </c>
      <c r="L27" s="128">
        <f t="shared" si="14"/>
        <v>0</v>
      </c>
      <c r="M27" s="128">
        <f t="shared" si="0"/>
        <v>0</v>
      </c>
      <c r="N27" s="128">
        <f t="shared" si="1"/>
        <v>0</v>
      </c>
      <c r="O27" s="128">
        <f t="shared" si="2"/>
        <v>0</v>
      </c>
      <c r="P27" s="128">
        <f t="shared" si="3"/>
        <v>0</v>
      </c>
      <c r="Q27" s="128">
        <f t="shared" si="7"/>
        <v>0</v>
      </c>
      <c r="R27" s="128">
        <f t="shared" si="8"/>
        <v>0</v>
      </c>
      <c r="S27" s="128">
        <f t="shared" si="4"/>
        <v>0</v>
      </c>
      <c r="T27" s="146">
        <f t="shared" si="15"/>
        <v>0</v>
      </c>
      <c r="U27" s="128">
        <f t="shared" si="9"/>
        <v>0</v>
      </c>
      <c r="V27" s="136"/>
    </row>
    <row r="28" spans="1:22" ht="13.5" customHeight="1">
      <c r="A28" s="41"/>
      <c r="B28" s="39"/>
      <c r="C28" s="39"/>
      <c r="D28" s="37"/>
      <c r="E28" s="135" t="s">
        <v>405</v>
      </c>
      <c r="F28" s="127" t="s">
        <v>404</v>
      </c>
      <c r="G28" s="146">
        <f t="shared" si="13"/>
        <v>0</v>
      </c>
      <c r="H28" s="146">
        <v>0</v>
      </c>
      <c r="I28" s="146">
        <v>0</v>
      </c>
      <c r="J28" s="128">
        <f t="shared" si="5"/>
        <v>0</v>
      </c>
      <c r="K28" s="128">
        <f t="shared" si="6"/>
        <v>0</v>
      </c>
      <c r="L28" s="128">
        <f t="shared" si="14"/>
        <v>0</v>
      </c>
      <c r="M28" s="128">
        <f t="shared" si="0"/>
        <v>0</v>
      </c>
      <c r="N28" s="128">
        <f t="shared" si="1"/>
        <v>0</v>
      </c>
      <c r="O28" s="128">
        <f t="shared" si="2"/>
        <v>0</v>
      </c>
      <c r="P28" s="128">
        <f t="shared" si="3"/>
        <v>0</v>
      </c>
      <c r="Q28" s="128">
        <f t="shared" si="7"/>
        <v>0</v>
      </c>
      <c r="R28" s="128">
        <f t="shared" si="8"/>
        <v>0</v>
      </c>
      <c r="S28" s="128">
        <f t="shared" si="4"/>
        <v>0</v>
      </c>
      <c r="T28" s="146">
        <f t="shared" si="15"/>
        <v>0</v>
      </c>
      <c r="U28" s="128">
        <f t="shared" si="9"/>
        <v>0</v>
      </c>
      <c r="V28" s="136"/>
    </row>
    <row r="29" spans="1:22" ht="13.5" customHeight="1">
      <c r="A29" s="41"/>
      <c r="B29" s="39"/>
      <c r="C29" s="39"/>
      <c r="D29" s="37"/>
      <c r="E29" s="135" t="s">
        <v>407</v>
      </c>
      <c r="F29" s="127" t="s">
        <v>406</v>
      </c>
      <c r="G29" s="146">
        <f t="shared" si="13"/>
        <v>0</v>
      </c>
      <c r="H29" s="146">
        <v>0</v>
      </c>
      <c r="I29" s="146">
        <v>0</v>
      </c>
      <c r="J29" s="128">
        <f t="shared" si="5"/>
        <v>4000</v>
      </c>
      <c r="K29" s="128">
        <v>4000</v>
      </c>
      <c r="L29" s="128">
        <f t="shared" si="14"/>
        <v>0</v>
      </c>
      <c r="M29" s="128">
        <f t="shared" si="0"/>
        <v>4000</v>
      </c>
      <c r="N29" s="128">
        <f t="shared" si="1"/>
        <v>4000</v>
      </c>
      <c r="O29" s="128">
        <f t="shared" si="2"/>
        <v>0</v>
      </c>
      <c r="P29" s="128">
        <f t="shared" si="3"/>
        <v>4520</v>
      </c>
      <c r="Q29" s="128">
        <f t="shared" si="7"/>
        <v>4520</v>
      </c>
      <c r="R29" s="128">
        <f t="shared" si="8"/>
        <v>0</v>
      </c>
      <c r="S29" s="128">
        <f t="shared" si="4"/>
        <v>5198</v>
      </c>
      <c r="T29" s="146">
        <f t="shared" si="15"/>
        <v>5198</v>
      </c>
      <c r="U29" s="128">
        <f t="shared" si="9"/>
        <v>0</v>
      </c>
      <c r="V29" s="136"/>
    </row>
    <row r="30" spans="1:22" ht="13.5" customHeight="1">
      <c r="A30" s="41"/>
      <c r="B30" s="39"/>
      <c r="C30" s="39"/>
      <c r="D30" s="37"/>
      <c r="E30" s="135" t="s">
        <v>731</v>
      </c>
      <c r="F30" s="127">
        <v>4229</v>
      </c>
      <c r="G30" s="146">
        <f t="shared" si="13"/>
        <v>0</v>
      </c>
      <c r="H30" s="146">
        <v>0</v>
      </c>
      <c r="I30" s="146">
        <v>0</v>
      </c>
      <c r="J30" s="128">
        <f t="shared" si="5"/>
        <v>0</v>
      </c>
      <c r="K30" s="128">
        <f t="shared" si="6"/>
        <v>0</v>
      </c>
      <c r="L30" s="128">
        <f t="shared" si="14"/>
        <v>0</v>
      </c>
      <c r="M30" s="128">
        <f t="shared" si="0"/>
        <v>0</v>
      </c>
      <c r="N30" s="128">
        <f t="shared" si="1"/>
        <v>0</v>
      </c>
      <c r="O30" s="128">
        <f t="shared" si="2"/>
        <v>0</v>
      </c>
      <c r="P30" s="128">
        <f t="shared" si="3"/>
        <v>0</v>
      </c>
      <c r="Q30" s="128">
        <f t="shared" si="7"/>
        <v>0</v>
      </c>
      <c r="R30" s="128">
        <f t="shared" si="8"/>
        <v>0</v>
      </c>
      <c r="S30" s="128">
        <f t="shared" si="4"/>
        <v>0</v>
      </c>
      <c r="T30" s="146">
        <f t="shared" si="15"/>
        <v>0</v>
      </c>
      <c r="U30" s="128">
        <f t="shared" si="9"/>
        <v>0</v>
      </c>
      <c r="V30" s="136"/>
    </row>
    <row r="31" spans="1:22" ht="13.5" customHeight="1">
      <c r="A31" s="41"/>
      <c r="B31" s="39"/>
      <c r="C31" s="39"/>
      <c r="D31" s="37"/>
      <c r="E31" s="135" t="s">
        <v>411</v>
      </c>
      <c r="F31" s="127" t="s">
        <v>410</v>
      </c>
      <c r="G31" s="146">
        <f t="shared" si="13"/>
        <v>0</v>
      </c>
      <c r="H31" s="146">
        <v>0</v>
      </c>
      <c r="I31" s="146">
        <v>0</v>
      </c>
      <c r="J31" s="128">
        <f t="shared" si="5"/>
        <v>0</v>
      </c>
      <c r="K31" s="128">
        <f t="shared" si="6"/>
        <v>0</v>
      </c>
      <c r="L31" s="128">
        <f t="shared" si="14"/>
        <v>0</v>
      </c>
      <c r="M31" s="128">
        <f t="shared" si="0"/>
        <v>0</v>
      </c>
      <c r="N31" s="128">
        <f t="shared" si="1"/>
        <v>0</v>
      </c>
      <c r="O31" s="128">
        <f t="shared" si="2"/>
        <v>0</v>
      </c>
      <c r="P31" s="128">
        <f t="shared" si="3"/>
        <v>0</v>
      </c>
      <c r="Q31" s="128">
        <f t="shared" si="7"/>
        <v>0</v>
      </c>
      <c r="R31" s="128">
        <f t="shared" si="8"/>
        <v>0</v>
      </c>
      <c r="S31" s="128">
        <f t="shared" si="4"/>
        <v>0</v>
      </c>
      <c r="T31" s="146">
        <f t="shared" si="15"/>
        <v>0</v>
      </c>
      <c r="U31" s="128">
        <f t="shared" si="9"/>
        <v>0</v>
      </c>
      <c r="V31" s="136"/>
    </row>
    <row r="32" spans="1:22" ht="13.5" customHeight="1">
      <c r="A32" s="41"/>
      <c r="B32" s="39"/>
      <c r="C32" s="39"/>
      <c r="D32" s="37"/>
      <c r="E32" s="135" t="s">
        <v>413</v>
      </c>
      <c r="F32" s="127" t="s">
        <v>412</v>
      </c>
      <c r="G32" s="146">
        <f t="shared" si="13"/>
        <v>4500</v>
      </c>
      <c r="H32" s="146">
        <v>4500</v>
      </c>
      <c r="I32" s="146">
        <v>0</v>
      </c>
      <c r="J32" s="128">
        <f t="shared" si="5"/>
        <v>7110</v>
      </c>
      <c r="K32" s="128">
        <f t="shared" si="6"/>
        <v>7110</v>
      </c>
      <c r="L32" s="128">
        <f t="shared" si="14"/>
        <v>0</v>
      </c>
      <c r="M32" s="128">
        <f t="shared" si="0"/>
        <v>2610</v>
      </c>
      <c r="N32" s="128">
        <f t="shared" si="1"/>
        <v>2610</v>
      </c>
      <c r="O32" s="128">
        <f t="shared" si="2"/>
        <v>0</v>
      </c>
      <c r="P32" s="128">
        <f t="shared" si="3"/>
        <v>8034.3</v>
      </c>
      <c r="Q32" s="128">
        <f t="shared" si="7"/>
        <v>8034.3</v>
      </c>
      <c r="R32" s="128">
        <f t="shared" si="8"/>
        <v>0</v>
      </c>
      <c r="S32" s="128">
        <f t="shared" si="4"/>
        <v>9239.445</v>
      </c>
      <c r="T32" s="146">
        <f t="shared" si="15"/>
        <v>9239.445</v>
      </c>
      <c r="U32" s="128">
        <f t="shared" si="9"/>
        <v>0</v>
      </c>
      <c r="V32" s="136"/>
    </row>
    <row r="33" spans="1:22" ht="22.5" customHeight="1">
      <c r="A33" s="41"/>
      <c r="B33" s="39"/>
      <c r="C33" s="39"/>
      <c r="D33" s="37"/>
      <c r="E33" s="135" t="s">
        <v>415</v>
      </c>
      <c r="F33" s="127" t="s">
        <v>414</v>
      </c>
      <c r="G33" s="146">
        <f t="shared" si="13"/>
        <v>0</v>
      </c>
      <c r="H33" s="146">
        <v>0</v>
      </c>
      <c r="I33" s="146">
        <v>0</v>
      </c>
      <c r="J33" s="128">
        <f t="shared" si="5"/>
        <v>2500</v>
      </c>
      <c r="K33" s="128">
        <v>2500</v>
      </c>
      <c r="L33" s="128">
        <f t="shared" si="14"/>
        <v>0</v>
      </c>
      <c r="M33" s="128">
        <f t="shared" si="0"/>
        <v>2500</v>
      </c>
      <c r="N33" s="128">
        <f t="shared" si="1"/>
        <v>2500</v>
      </c>
      <c r="O33" s="128">
        <f t="shared" si="2"/>
        <v>0</v>
      </c>
      <c r="P33" s="128">
        <f t="shared" si="3"/>
        <v>2825</v>
      </c>
      <c r="Q33" s="128">
        <f t="shared" si="7"/>
        <v>2825</v>
      </c>
      <c r="R33" s="128">
        <f t="shared" si="8"/>
        <v>0</v>
      </c>
      <c r="S33" s="128">
        <f t="shared" si="4"/>
        <v>3248.75</v>
      </c>
      <c r="T33" s="146">
        <f t="shared" si="15"/>
        <v>3248.75</v>
      </c>
      <c r="U33" s="128">
        <f t="shared" si="9"/>
        <v>0</v>
      </c>
      <c r="V33" s="136"/>
    </row>
    <row r="34" spans="1:22" ht="12.75" customHeight="1">
      <c r="A34" s="41"/>
      <c r="B34" s="39"/>
      <c r="C34" s="39"/>
      <c r="D34" s="37"/>
      <c r="E34" s="135" t="s">
        <v>417</v>
      </c>
      <c r="F34" s="127" t="s">
        <v>416</v>
      </c>
      <c r="G34" s="146">
        <f t="shared" si="13"/>
        <v>2500</v>
      </c>
      <c r="H34" s="146">
        <v>2500</v>
      </c>
      <c r="I34" s="146">
        <v>0</v>
      </c>
      <c r="J34" s="128">
        <f t="shared" si="5"/>
        <v>3000</v>
      </c>
      <c r="K34" s="128">
        <f>H34*20/100+H34</f>
        <v>3000</v>
      </c>
      <c r="L34" s="128">
        <f t="shared" si="14"/>
        <v>0</v>
      </c>
      <c r="M34" s="128">
        <f t="shared" si="0"/>
        <v>500</v>
      </c>
      <c r="N34" s="128">
        <f t="shared" si="1"/>
        <v>500</v>
      </c>
      <c r="O34" s="128">
        <f t="shared" si="2"/>
        <v>0</v>
      </c>
      <c r="P34" s="128">
        <f t="shared" si="3"/>
        <v>3390</v>
      </c>
      <c r="Q34" s="128">
        <f t="shared" si="7"/>
        <v>3390</v>
      </c>
      <c r="R34" s="128">
        <f t="shared" si="8"/>
        <v>0</v>
      </c>
      <c r="S34" s="128">
        <f t="shared" si="4"/>
        <v>3898.5</v>
      </c>
      <c r="T34" s="146">
        <f t="shared" si="15"/>
        <v>3898.5</v>
      </c>
      <c r="U34" s="128">
        <f t="shared" si="9"/>
        <v>0</v>
      </c>
      <c r="V34" s="136"/>
    </row>
    <row r="35" spans="1:22" ht="12.75" customHeight="1">
      <c r="A35" s="41"/>
      <c r="B35" s="39"/>
      <c r="C35" s="39"/>
      <c r="D35" s="37"/>
      <c r="E35" s="135" t="s">
        <v>419</v>
      </c>
      <c r="F35" s="127" t="s">
        <v>418</v>
      </c>
      <c r="G35" s="146">
        <f t="shared" si="13"/>
        <v>2000</v>
      </c>
      <c r="H35" s="146">
        <v>2000</v>
      </c>
      <c r="I35" s="146">
        <v>0</v>
      </c>
      <c r="J35" s="128">
        <f t="shared" si="5"/>
        <v>3160</v>
      </c>
      <c r="K35" s="128">
        <f t="shared" si="6"/>
        <v>3160</v>
      </c>
      <c r="L35" s="128">
        <f t="shared" si="14"/>
        <v>0</v>
      </c>
      <c r="M35" s="128">
        <f t="shared" si="0"/>
        <v>1160</v>
      </c>
      <c r="N35" s="128">
        <f t="shared" si="1"/>
        <v>1160</v>
      </c>
      <c r="O35" s="128">
        <f t="shared" si="2"/>
        <v>0</v>
      </c>
      <c r="P35" s="128">
        <f t="shared" si="3"/>
        <v>3570.8</v>
      </c>
      <c r="Q35" s="128">
        <f t="shared" si="7"/>
        <v>3570.8</v>
      </c>
      <c r="R35" s="128">
        <f t="shared" si="8"/>
        <v>0</v>
      </c>
      <c r="S35" s="128">
        <f t="shared" si="4"/>
        <v>4106.42</v>
      </c>
      <c r="T35" s="146">
        <f t="shared" si="15"/>
        <v>4106.42</v>
      </c>
      <c r="U35" s="128">
        <f t="shared" si="9"/>
        <v>0</v>
      </c>
      <c r="V35" s="136"/>
    </row>
    <row r="36" spans="1:22" ht="12.75" customHeight="1">
      <c r="A36" s="41"/>
      <c r="B36" s="39"/>
      <c r="C36" s="39"/>
      <c r="D36" s="37"/>
      <c r="E36" s="135" t="s">
        <v>421</v>
      </c>
      <c r="F36" s="127" t="s">
        <v>420</v>
      </c>
      <c r="G36" s="146">
        <f t="shared" si="13"/>
        <v>0</v>
      </c>
      <c r="H36" s="146">
        <v>0</v>
      </c>
      <c r="I36" s="146">
        <v>0</v>
      </c>
      <c r="J36" s="128">
        <f t="shared" si="5"/>
        <v>2500</v>
      </c>
      <c r="K36" s="128">
        <v>2500</v>
      </c>
      <c r="L36" s="128">
        <f t="shared" si="14"/>
        <v>0</v>
      </c>
      <c r="M36" s="128">
        <f t="shared" si="0"/>
        <v>2500</v>
      </c>
      <c r="N36" s="128">
        <f t="shared" si="1"/>
        <v>2500</v>
      </c>
      <c r="O36" s="128">
        <f t="shared" si="2"/>
        <v>0</v>
      </c>
      <c r="P36" s="128">
        <f t="shared" si="3"/>
        <v>2825</v>
      </c>
      <c r="Q36" s="128">
        <f t="shared" si="7"/>
        <v>2825</v>
      </c>
      <c r="R36" s="128">
        <f t="shared" si="8"/>
        <v>0</v>
      </c>
      <c r="S36" s="128">
        <f t="shared" si="4"/>
        <v>3248.75</v>
      </c>
      <c r="T36" s="146">
        <f t="shared" si="15"/>
        <v>3248.75</v>
      </c>
      <c r="U36" s="128">
        <f t="shared" si="9"/>
        <v>0</v>
      </c>
      <c r="V36" s="136"/>
    </row>
    <row r="37" spans="1:22" ht="12.75" customHeight="1">
      <c r="A37" s="41"/>
      <c r="B37" s="39"/>
      <c r="C37" s="39"/>
      <c r="D37" s="37"/>
      <c r="E37" s="135" t="s">
        <v>423</v>
      </c>
      <c r="F37" s="127" t="s">
        <v>424</v>
      </c>
      <c r="G37" s="146">
        <f t="shared" si="13"/>
        <v>5500</v>
      </c>
      <c r="H37" s="146">
        <v>5500</v>
      </c>
      <c r="I37" s="146">
        <v>0</v>
      </c>
      <c r="J37" s="128">
        <f t="shared" si="5"/>
        <v>8690</v>
      </c>
      <c r="K37" s="128">
        <f t="shared" si="6"/>
        <v>8690</v>
      </c>
      <c r="L37" s="128">
        <f t="shared" si="14"/>
        <v>0</v>
      </c>
      <c r="M37" s="128">
        <f t="shared" si="0"/>
        <v>3190</v>
      </c>
      <c r="N37" s="128">
        <f t="shared" si="1"/>
        <v>3190</v>
      </c>
      <c r="O37" s="128">
        <f t="shared" si="2"/>
        <v>0</v>
      </c>
      <c r="P37" s="128">
        <f t="shared" si="3"/>
        <v>9819.7</v>
      </c>
      <c r="Q37" s="128">
        <f t="shared" si="7"/>
        <v>9819.7</v>
      </c>
      <c r="R37" s="128">
        <f t="shared" si="8"/>
        <v>0</v>
      </c>
      <c r="S37" s="128">
        <f t="shared" si="4"/>
        <v>11292.655</v>
      </c>
      <c r="T37" s="146">
        <f t="shared" si="15"/>
        <v>11292.655</v>
      </c>
      <c r="U37" s="128">
        <f t="shared" si="9"/>
        <v>0</v>
      </c>
      <c r="V37" s="136"/>
    </row>
    <row r="38" spans="1:22" ht="12.75" customHeight="1">
      <c r="A38" s="41"/>
      <c r="B38" s="39"/>
      <c r="C38" s="39"/>
      <c r="D38" s="37"/>
      <c r="E38" s="135" t="s">
        <v>428</v>
      </c>
      <c r="F38" s="127" t="s">
        <v>427</v>
      </c>
      <c r="G38" s="146">
        <f t="shared" si="13"/>
        <v>800</v>
      </c>
      <c r="H38" s="146">
        <v>800</v>
      </c>
      <c r="I38" s="146">
        <v>0</v>
      </c>
      <c r="J38" s="128">
        <f t="shared" si="5"/>
        <v>1600</v>
      </c>
      <c r="K38" s="128">
        <f>H38*100/100+H38</f>
        <v>1600</v>
      </c>
      <c r="L38" s="128">
        <f t="shared" si="14"/>
        <v>0</v>
      </c>
      <c r="M38" s="128">
        <f t="shared" si="0"/>
        <v>800</v>
      </c>
      <c r="N38" s="128">
        <f t="shared" si="1"/>
        <v>800</v>
      </c>
      <c r="O38" s="128">
        <f t="shared" si="2"/>
        <v>0</v>
      </c>
      <c r="P38" s="128">
        <f t="shared" si="3"/>
        <v>1808</v>
      </c>
      <c r="Q38" s="128">
        <f t="shared" si="7"/>
        <v>1808</v>
      </c>
      <c r="R38" s="128">
        <f t="shared" si="8"/>
        <v>0</v>
      </c>
      <c r="S38" s="128">
        <f t="shared" si="4"/>
        <v>2079.2</v>
      </c>
      <c r="T38" s="146">
        <f t="shared" si="15"/>
        <v>2079.2</v>
      </c>
      <c r="U38" s="128">
        <f t="shared" si="9"/>
        <v>0</v>
      </c>
      <c r="V38" s="136"/>
    </row>
    <row r="39" spans="1:22" ht="21" customHeight="1">
      <c r="A39" s="41"/>
      <c r="B39" s="39"/>
      <c r="C39" s="39"/>
      <c r="D39" s="37"/>
      <c r="E39" s="135" t="s">
        <v>434</v>
      </c>
      <c r="F39" s="127" t="s">
        <v>433</v>
      </c>
      <c r="G39" s="146">
        <f t="shared" si="13"/>
        <v>3700</v>
      </c>
      <c r="H39" s="146">
        <v>3700</v>
      </c>
      <c r="I39" s="146">
        <v>0</v>
      </c>
      <c r="J39" s="128">
        <f t="shared" si="5"/>
        <v>6475</v>
      </c>
      <c r="K39" s="128">
        <f>H39*75/100+H39</f>
        <v>6475</v>
      </c>
      <c r="L39" s="128">
        <f t="shared" si="14"/>
        <v>0</v>
      </c>
      <c r="M39" s="128">
        <f t="shared" si="0"/>
        <v>2775</v>
      </c>
      <c r="N39" s="128">
        <f t="shared" si="1"/>
        <v>2775</v>
      </c>
      <c r="O39" s="128">
        <f t="shared" si="2"/>
        <v>0</v>
      </c>
      <c r="P39" s="128">
        <f t="shared" si="3"/>
        <v>7316.75</v>
      </c>
      <c r="Q39" s="128">
        <f t="shared" si="7"/>
        <v>7316.75</v>
      </c>
      <c r="R39" s="128">
        <f t="shared" si="8"/>
        <v>0</v>
      </c>
      <c r="S39" s="128">
        <f t="shared" si="4"/>
        <v>8414.2625</v>
      </c>
      <c r="T39" s="146">
        <f t="shared" si="15"/>
        <v>8414.2625</v>
      </c>
      <c r="U39" s="128">
        <f t="shared" si="9"/>
        <v>0</v>
      </c>
      <c r="V39" s="136"/>
    </row>
    <row r="40" spans="1:22" ht="12" customHeight="1">
      <c r="A40" s="41"/>
      <c r="B40" s="39"/>
      <c r="C40" s="39"/>
      <c r="D40" s="37"/>
      <c r="E40" s="135" t="s">
        <v>438</v>
      </c>
      <c r="F40" s="127" t="s">
        <v>437</v>
      </c>
      <c r="G40" s="146">
        <f t="shared" si="13"/>
        <v>10000</v>
      </c>
      <c r="H40" s="146">
        <v>10000</v>
      </c>
      <c r="I40" s="146">
        <v>0</v>
      </c>
      <c r="J40" s="128">
        <f t="shared" si="5"/>
        <v>17000</v>
      </c>
      <c r="K40" s="128">
        <f>H40*70/100+H40</f>
        <v>17000</v>
      </c>
      <c r="L40" s="128">
        <f t="shared" si="14"/>
        <v>0</v>
      </c>
      <c r="M40" s="128">
        <f t="shared" si="0"/>
        <v>7000</v>
      </c>
      <c r="N40" s="128">
        <f t="shared" si="1"/>
        <v>7000</v>
      </c>
      <c r="O40" s="128">
        <f t="shared" si="2"/>
        <v>0</v>
      </c>
      <c r="P40" s="128">
        <f t="shared" si="3"/>
        <v>19210</v>
      </c>
      <c r="Q40" s="128">
        <f t="shared" si="7"/>
        <v>19210</v>
      </c>
      <c r="R40" s="128">
        <f t="shared" si="8"/>
        <v>0</v>
      </c>
      <c r="S40" s="128">
        <f t="shared" si="4"/>
        <v>22091.5</v>
      </c>
      <c r="T40" s="146">
        <f t="shared" si="15"/>
        <v>22091.5</v>
      </c>
      <c r="U40" s="128">
        <f t="shared" si="9"/>
        <v>0</v>
      </c>
      <c r="V40" s="136"/>
    </row>
    <row r="41" spans="1:22" ht="12" customHeight="1">
      <c r="A41" s="41"/>
      <c r="B41" s="39"/>
      <c r="C41" s="39"/>
      <c r="D41" s="37"/>
      <c r="E41" s="135" t="s">
        <v>440</v>
      </c>
      <c r="F41" s="127" t="s">
        <v>439</v>
      </c>
      <c r="G41" s="146">
        <f>H41+I41</f>
        <v>51000</v>
      </c>
      <c r="H41" s="146">
        <v>51000</v>
      </c>
      <c r="I41" s="146">
        <v>0</v>
      </c>
      <c r="J41" s="128">
        <f t="shared" si="5"/>
        <v>85680</v>
      </c>
      <c r="K41" s="128">
        <f>H41*68/100+H41</f>
        <v>85680</v>
      </c>
      <c r="L41" s="128">
        <f t="shared" si="14"/>
        <v>0</v>
      </c>
      <c r="M41" s="128">
        <f t="shared" si="0"/>
        <v>34680</v>
      </c>
      <c r="N41" s="128">
        <f t="shared" si="1"/>
        <v>34680</v>
      </c>
      <c r="O41" s="128">
        <f t="shared" si="2"/>
        <v>0</v>
      </c>
      <c r="P41" s="128">
        <f t="shared" si="3"/>
        <v>96818.4</v>
      </c>
      <c r="Q41" s="128">
        <f t="shared" si="7"/>
        <v>96818.4</v>
      </c>
      <c r="R41" s="128">
        <f t="shared" si="8"/>
        <v>0</v>
      </c>
      <c r="S41" s="128">
        <f t="shared" si="4"/>
        <v>111341.15999999999</v>
      </c>
      <c r="T41" s="146">
        <f t="shared" si="15"/>
        <v>111341.15999999999</v>
      </c>
      <c r="U41" s="128">
        <f t="shared" si="9"/>
        <v>0</v>
      </c>
      <c r="V41" s="136"/>
    </row>
    <row r="42" spans="1:22" ht="12" customHeight="1">
      <c r="A42" s="41"/>
      <c r="B42" s="39"/>
      <c r="C42" s="39"/>
      <c r="D42" s="37"/>
      <c r="E42" s="135" t="s">
        <v>732</v>
      </c>
      <c r="F42" s="127">
        <v>4266</v>
      </c>
      <c r="G42" s="146">
        <f>H42+I42</f>
        <v>0</v>
      </c>
      <c r="H42" s="146">
        <v>0</v>
      </c>
      <c r="I42" s="146">
        <v>0</v>
      </c>
      <c r="J42" s="128">
        <f t="shared" si="5"/>
        <v>0</v>
      </c>
      <c r="K42" s="128">
        <f t="shared" si="6"/>
        <v>0</v>
      </c>
      <c r="L42" s="128">
        <f t="shared" si="14"/>
        <v>0</v>
      </c>
      <c r="M42" s="128">
        <f t="shared" si="0"/>
        <v>0</v>
      </c>
      <c r="N42" s="128">
        <f t="shared" si="1"/>
        <v>0</v>
      </c>
      <c r="O42" s="128">
        <f t="shared" si="2"/>
        <v>0</v>
      </c>
      <c r="P42" s="128">
        <f t="shared" si="3"/>
        <v>0</v>
      </c>
      <c r="Q42" s="128">
        <f t="shared" si="7"/>
        <v>0</v>
      </c>
      <c r="R42" s="128">
        <f t="shared" si="8"/>
        <v>0</v>
      </c>
      <c r="S42" s="128">
        <f t="shared" si="4"/>
        <v>0</v>
      </c>
      <c r="T42" s="146">
        <f t="shared" si="15"/>
        <v>0</v>
      </c>
      <c r="U42" s="128">
        <f t="shared" si="9"/>
        <v>0</v>
      </c>
      <c r="V42" s="136"/>
    </row>
    <row r="43" spans="1:22" ht="12" customHeight="1">
      <c r="A43" s="41"/>
      <c r="B43" s="39"/>
      <c r="C43" s="39"/>
      <c r="D43" s="37"/>
      <c r="E43" s="135" t="s">
        <v>442</v>
      </c>
      <c r="F43" s="127" t="s">
        <v>441</v>
      </c>
      <c r="G43" s="146">
        <f aca="true" t="shared" si="16" ref="G43:G54">H43+I43</f>
        <v>4000</v>
      </c>
      <c r="H43" s="146">
        <v>4000</v>
      </c>
      <c r="I43" s="146">
        <v>0</v>
      </c>
      <c r="J43" s="128">
        <f t="shared" si="5"/>
        <v>6320</v>
      </c>
      <c r="K43" s="128">
        <f t="shared" si="6"/>
        <v>6320</v>
      </c>
      <c r="L43" s="128">
        <f t="shared" si="14"/>
        <v>0</v>
      </c>
      <c r="M43" s="128">
        <f t="shared" si="0"/>
        <v>2320</v>
      </c>
      <c r="N43" s="128">
        <f t="shared" si="1"/>
        <v>2320</v>
      </c>
      <c r="O43" s="128">
        <f t="shared" si="2"/>
        <v>0</v>
      </c>
      <c r="P43" s="128">
        <f t="shared" si="3"/>
        <v>7141.6</v>
      </c>
      <c r="Q43" s="128">
        <f t="shared" si="7"/>
        <v>7141.6</v>
      </c>
      <c r="R43" s="128">
        <f t="shared" si="8"/>
        <v>0</v>
      </c>
      <c r="S43" s="128">
        <f t="shared" si="4"/>
        <v>8212.84</v>
      </c>
      <c r="T43" s="146">
        <f t="shared" si="15"/>
        <v>8212.84</v>
      </c>
      <c r="U43" s="128">
        <f t="shared" si="9"/>
        <v>0</v>
      </c>
      <c r="V43" s="136"/>
    </row>
    <row r="44" spans="1:22" ht="12" customHeight="1">
      <c r="A44" s="41"/>
      <c r="B44" s="39"/>
      <c r="C44" s="39"/>
      <c r="D44" s="37"/>
      <c r="E44" s="135" t="s">
        <v>444</v>
      </c>
      <c r="F44" s="127" t="s">
        <v>445</v>
      </c>
      <c r="G44" s="146">
        <f t="shared" si="16"/>
        <v>2000</v>
      </c>
      <c r="H44" s="146">
        <v>2000</v>
      </c>
      <c r="I44" s="146">
        <v>0</v>
      </c>
      <c r="J44" s="128">
        <f t="shared" si="5"/>
        <v>3160</v>
      </c>
      <c r="K44" s="128">
        <f t="shared" si="6"/>
        <v>3160</v>
      </c>
      <c r="L44" s="128">
        <f t="shared" si="14"/>
        <v>0</v>
      </c>
      <c r="M44" s="128">
        <f t="shared" si="0"/>
        <v>1160</v>
      </c>
      <c r="N44" s="128">
        <f t="shared" si="1"/>
        <v>1160</v>
      </c>
      <c r="O44" s="128">
        <f t="shared" si="2"/>
        <v>0</v>
      </c>
      <c r="P44" s="128">
        <f t="shared" si="3"/>
        <v>3570.8</v>
      </c>
      <c r="Q44" s="128">
        <f t="shared" si="7"/>
        <v>3570.8</v>
      </c>
      <c r="R44" s="128">
        <f t="shared" si="8"/>
        <v>0</v>
      </c>
      <c r="S44" s="128">
        <f t="shared" si="4"/>
        <v>4106.42</v>
      </c>
      <c r="T44" s="146">
        <f t="shared" si="15"/>
        <v>4106.42</v>
      </c>
      <c r="U44" s="128">
        <f t="shared" si="9"/>
        <v>0</v>
      </c>
      <c r="V44" s="136"/>
    </row>
    <row r="45" spans="1:22" ht="21.75" customHeight="1">
      <c r="A45" s="41"/>
      <c r="B45" s="39"/>
      <c r="C45" s="39"/>
      <c r="D45" s="37"/>
      <c r="E45" s="135" t="s">
        <v>458</v>
      </c>
      <c r="F45" s="127" t="s">
        <v>459</v>
      </c>
      <c r="G45" s="146">
        <f t="shared" si="16"/>
        <v>0</v>
      </c>
      <c r="H45" s="146">
        <v>0</v>
      </c>
      <c r="I45" s="146">
        <v>0</v>
      </c>
      <c r="J45" s="128">
        <f t="shared" si="5"/>
        <v>0</v>
      </c>
      <c r="K45" s="128">
        <f t="shared" si="6"/>
        <v>0</v>
      </c>
      <c r="L45" s="128">
        <f t="shared" si="14"/>
        <v>0</v>
      </c>
      <c r="M45" s="128">
        <f t="shared" si="0"/>
        <v>0</v>
      </c>
      <c r="N45" s="128">
        <f t="shared" si="1"/>
        <v>0</v>
      </c>
      <c r="O45" s="128">
        <f t="shared" si="2"/>
        <v>0</v>
      </c>
      <c r="P45" s="128">
        <f t="shared" si="3"/>
        <v>0</v>
      </c>
      <c r="Q45" s="128">
        <f t="shared" si="7"/>
        <v>0</v>
      </c>
      <c r="R45" s="128">
        <f t="shared" si="8"/>
        <v>0</v>
      </c>
      <c r="S45" s="128">
        <f t="shared" si="4"/>
        <v>0</v>
      </c>
      <c r="T45" s="146">
        <f t="shared" si="15"/>
        <v>0</v>
      </c>
      <c r="U45" s="128">
        <f t="shared" si="9"/>
        <v>0</v>
      </c>
      <c r="V45" s="136"/>
    </row>
    <row r="46" spans="1:22" ht="21.75" customHeight="1">
      <c r="A46" s="41"/>
      <c r="B46" s="39"/>
      <c r="C46" s="39"/>
      <c r="D46" s="37"/>
      <c r="E46" s="135" t="s">
        <v>473</v>
      </c>
      <c r="F46" s="127" t="s">
        <v>474</v>
      </c>
      <c r="G46" s="146">
        <f t="shared" si="16"/>
        <v>0</v>
      </c>
      <c r="H46" s="146">
        <v>0</v>
      </c>
      <c r="I46" s="146">
        <v>0</v>
      </c>
      <c r="J46" s="128">
        <f t="shared" si="5"/>
        <v>0</v>
      </c>
      <c r="K46" s="128">
        <f t="shared" si="6"/>
        <v>0</v>
      </c>
      <c r="L46" s="128">
        <f t="shared" si="14"/>
        <v>0</v>
      </c>
      <c r="M46" s="128">
        <f t="shared" si="0"/>
        <v>0</v>
      </c>
      <c r="N46" s="128">
        <f t="shared" si="1"/>
        <v>0</v>
      </c>
      <c r="O46" s="128">
        <f t="shared" si="2"/>
        <v>0</v>
      </c>
      <c r="P46" s="128">
        <f t="shared" si="3"/>
        <v>0</v>
      </c>
      <c r="Q46" s="128">
        <f t="shared" si="7"/>
        <v>0</v>
      </c>
      <c r="R46" s="128">
        <f t="shared" si="8"/>
        <v>0</v>
      </c>
      <c r="S46" s="128">
        <f t="shared" si="4"/>
        <v>0</v>
      </c>
      <c r="T46" s="146">
        <f t="shared" si="15"/>
        <v>0</v>
      </c>
      <c r="U46" s="128">
        <f t="shared" si="9"/>
        <v>0</v>
      </c>
      <c r="V46" s="136"/>
    </row>
    <row r="47" spans="1:22" ht="12" customHeight="1">
      <c r="A47" s="41"/>
      <c r="B47" s="39"/>
      <c r="C47" s="39"/>
      <c r="D47" s="37"/>
      <c r="E47" s="135" t="s">
        <v>491</v>
      </c>
      <c r="F47" s="127" t="s">
        <v>492</v>
      </c>
      <c r="G47" s="146">
        <f t="shared" si="16"/>
        <v>0</v>
      </c>
      <c r="H47" s="146">
        <v>0</v>
      </c>
      <c r="I47" s="146">
        <v>0</v>
      </c>
      <c r="J47" s="128">
        <f t="shared" si="5"/>
        <v>0</v>
      </c>
      <c r="K47" s="128">
        <f t="shared" si="6"/>
        <v>0</v>
      </c>
      <c r="L47" s="128">
        <f t="shared" si="14"/>
        <v>0</v>
      </c>
      <c r="M47" s="128">
        <f t="shared" si="0"/>
        <v>0</v>
      </c>
      <c r="N47" s="128">
        <f t="shared" si="1"/>
        <v>0</v>
      </c>
      <c r="O47" s="128">
        <f t="shared" si="2"/>
        <v>0</v>
      </c>
      <c r="P47" s="128">
        <f t="shared" si="3"/>
        <v>0</v>
      </c>
      <c r="Q47" s="128">
        <f t="shared" si="7"/>
        <v>0</v>
      </c>
      <c r="R47" s="128">
        <f t="shared" si="8"/>
        <v>0</v>
      </c>
      <c r="S47" s="128">
        <f t="shared" si="4"/>
        <v>0</v>
      </c>
      <c r="T47" s="146">
        <f t="shared" si="15"/>
        <v>0</v>
      </c>
      <c r="U47" s="128">
        <f t="shared" si="9"/>
        <v>0</v>
      </c>
      <c r="V47" s="136"/>
    </row>
    <row r="48" spans="1:22" ht="12" customHeight="1">
      <c r="A48" s="41"/>
      <c r="B48" s="39"/>
      <c r="C48" s="39"/>
      <c r="D48" s="37"/>
      <c r="E48" s="135" t="s">
        <v>503</v>
      </c>
      <c r="F48" s="127" t="s">
        <v>504</v>
      </c>
      <c r="G48" s="146">
        <f t="shared" si="16"/>
        <v>0</v>
      </c>
      <c r="H48" s="146">
        <v>0</v>
      </c>
      <c r="I48" s="146">
        <v>0</v>
      </c>
      <c r="J48" s="128">
        <f t="shared" si="5"/>
        <v>0</v>
      </c>
      <c r="K48" s="128">
        <f t="shared" si="6"/>
        <v>0</v>
      </c>
      <c r="L48" s="128">
        <f t="shared" si="14"/>
        <v>0</v>
      </c>
      <c r="M48" s="128">
        <f t="shared" si="0"/>
        <v>0</v>
      </c>
      <c r="N48" s="128">
        <f t="shared" si="1"/>
        <v>0</v>
      </c>
      <c r="O48" s="128">
        <f t="shared" si="2"/>
        <v>0</v>
      </c>
      <c r="P48" s="128">
        <f t="shared" si="3"/>
        <v>0</v>
      </c>
      <c r="Q48" s="128">
        <f t="shared" si="7"/>
        <v>0</v>
      </c>
      <c r="R48" s="128">
        <f t="shared" si="8"/>
        <v>0</v>
      </c>
      <c r="S48" s="128">
        <f t="shared" si="4"/>
        <v>0</v>
      </c>
      <c r="T48" s="146">
        <f t="shared" si="15"/>
        <v>0</v>
      </c>
      <c r="U48" s="128">
        <f t="shared" si="9"/>
        <v>0</v>
      </c>
      <c r="V48" s="136"/>
    </row>
    <row r="49" spans="1:22" ht="31.5" customHeight="1">
      <c r="A49" s="41"/>
      <c r="B49" s="39"/>
      <c r="C49" s="39"/>
      <c r="D49" s="37"/>
      <c r="E49" s="135" t="s">
        <v>733</v>
      </c>
      <c r="F49" s="127">
        <v>4851</v>
      </c>
      <c r="G49" s="146">
        <f t="shared" si="16"/>
        <v>0</v>
      </c>
      <c r="H49" s="146">
        <v>0</v>
      </c>
      <c r="I49" s="146">
        <v>0</v>
      </c>
      <c r="J49" s="128">
        <f t="shared" si="5"/>
        <v>0</v>
      </c>
      <c r="K49" s="128">
        <f t="shared" si="6"/>
        <v>0</v>
      </c>
      <c r="L49" s="128">
        <f t="shared" si="14"/>
        <v>0</v>
      </c>
      <c r="M49" s="128">
        <f t="shared" si="0"/>
        <v>0</v>
      </c>
      <c r="N49" s="128">
        <f t="shared" si="1"/>
        <v>0</v>
      </c>
      <c r="O49" s="128">
        <f t="shared" si="2"/>
        <v>0</v>
      </c>
      <c r="P49" s="128">
        <f t="shared" si="3"/>
        <v>0</v>
      </c>
      <c r="Q49" s="128">
        <f t="shared" si="7"/>
        <v>0</v>
      </c>
      <c r="R49" s="128">
        <f t="shared" si="8"/>
        <v>0</v>
      </c>
      <c r="S49" s="128">
        <f t="shared" si="4"/>
        <v>0</v>
      </c>
      <c r="T49" s="146">
        <f t="shared" si="15"/>
        <v>0</v>
      </c>
      <c r="U49" s="128">
        <f t="shared" si="9"/>
        <v>0</v>
      </c>
      <c r="V49" s="136"/>
    </row>
    <row r="50" spans="1:22" ht="11.25" customHeight="1">
      <c r="A50" s="41"/>
      <c r="B50" s="39"/>
      <c r="C50" s="39"/>
      <c r="D50" s="37"/>
      <c r="E50" s="135" t="s">
        <v>530</v>
      </c>
      <c r="F50" s="127" t="s">
        <v>529</v>
      </c>
      <c r="G50" s="146">
        <f t="shared" si="16"/>
        <v>26686.9</v>
      </c>
      <c r="H50" s="146">
        <v>0</v>
      </c>
      <c r="I50" s="146">
        <v>26686.9</v>
      </c>
      <c r="J50" s="128">
        <f t="shared" si="5"/>
        <v>44300.254</v>
      </c>
      <c r="K50" s="128">
        <f t="shared" si="6"/>
        <v>0</v>
      </c>
      <c r="L50" s="128">
        <f t="shared" si="14"/>
        <v>44300.254</v>
      </c>
      <c r="M50" s="128">
        <f t="shared" si="0"/>
        <v>17613.354</v>
      </c>
      <c r="N50" s="128">
        <f t="shared" si="1"/>
        <v>0</v>
      </c>
      <c r="O50" s="128">
        <f t="shared" si="2"/>
        <v>17613.354</v>
      </c>
      <c r="P50" s="128">
        <f t="shared" si="3"/>
        <v>53160.3048</v>
      </c>
      <c r="Q50" s="128">
        <f t="shared" si="7"/>
        <v>0</v>
      </c>
      <c r="R50" s="128">
        <f t="shared" si="8"/>
        <v>53160.3048</v>
      </c>
      <c r="S50" s="128">
        <f t="shared" si="4"/>
        <v>63792.36576</v>
      </c>
      <c r="T50" s="146">
        <f t="shared" si="15"/>
        <v>0</v>
      </c>
      <c r="U50" s="128">
        <f t="shared" si="9"/>
        <v>63792.36576</v>
      </c>
      <c r="V50" s="136"/>
    </row>
    <row r="51" spans="1:22" ht="11.25" customHeight="1">
      <c r="A51" s="41"/>
      <c r="B51" s="39"/>
      <c r="C51" s="39"/>
      <c r="D51" s="37"/>
      <c r="E51" s="135" t="s">
        <v>532</v>
      </c>
      <c r="F51" s="127" t="s">
        <v>531</v>
      </c>
      <c r="G51" s="146">
        <f t="shared" si="16"/>
        <v>28000</v>
      </c>
      <c r="H51" s="146">
        <v>0</v>
      </c>
      <c r="I51" s="146">
        <v>28000</v>
      </c>
      <c r="J51" s="128">
        <f t="shared" si="5"/>
        <v>47700.2</v>
      </c>
      <c r="K51" s="128">
        <f t="shared" si="6"/>
        <v>0</v>
      </c>
      <c r="L51" s="128">
        <v>47700.2</v>
      </c>
      <c r="M51" s="128">
        <f t="shared" si="0"/>
        <v>19700.199999999997</v>
      </c>
      <c r="N51" s="128">
        <f t="shared" si="1"/>
        <v>0</v>
      </c>
      <c r="O51" s="128">
        <f t="shared" si="2"/>
        <v>19700.199999999997</v>
      </c>
      <c r="P51" s="128">
        <f t="shared" si="3"/>
        <v>57240.24</v>
      </c>
      <c r="Q51" s="128">
        <f t="shared" si="7"/>
        <v>0</v>
      </c>
      <c r="R51" s="128">
        <f t="shared" si="8"/>
        <v>57240.24</v>
      </c>
      <c r="S51" s="128">
        <f t="shared" si="4"/>
        <v>68688.288</v>
      </c>
      <c r="T51" s="146">
        <f t="shared" si="15"/>
        <v>0</v>
      </c>
      <c r="U51" s="128">
        <f t="shared" si="9"/>
        <v>68688.288</v>
      </c>
      <c r="V51" s="136"/>
    </row>
    <row r="52" spans="1:22" ht="11.25" customHeight="1">
      <c r="A52" s="41"/>
      <c r="B52" s="39"/>
      <c r="C52" s="39"/>
      <c r="D52" s="37"/>
      <c r="E52" s="135" t="s">
        <v>534</v>
      </c>
      <c r="F52" s="127" t="s">
        <v>535</v>
      </c>
      <c r="G52" s="146">
        <f t="shared" si="16"/>
        <v>0</v>
      </c>
      <c r="H52" s="146">
        <v>0</v>
      </c>
      <c r="I52" s="146">
        <v>0</v>
      </c>
      <c r="J52" s="128">
        <f t="shared" si="5"/>
        <v>0</v>
      </c>
      <c r="K52" s="128">
        <f t="shared" si="6"/>
        <v>0</v>
      </c>
      <c r="L52" s="128">
        <f t="shared" si="14"/>
        <v>0</v>
      </c>
      <c r="M52" s="128">
        <f t="shared" si="0"/>
        <v>0</v>
      </c>
      <c r="N52" s="128">
        <f t="shared" si="1"/>
        <v>0</v>
      </c>
      <c r="O52" s="128">
        <f t="shared" si="2"/>
        <v>0</v>
      </c>
      <c r="P52" s="128">
        <f t="shared" si="3"/>
        <v>0</v>
      </c>
      <c r="Q52" s="128">
        <f t="shared" si="7"/>
        <v>0</v>
      </c>
      <c r="R52" s="128">
        <f t="shared" si="8"/>
        <v>0</v>
      </c>
      <c r="S52" s="128">
        <f t="shared" si="4"/>
        <v>0</v>
      </c>
      <c r="T52" s="146">
        <f t="shared" si="15"/>
        <v>0</v>
      </c>
      <c r="U52" s="128">
        <f t="shared" si="9"/>
        <v>0</v>
      </c>
      <c r="V52" s="136"/>
    </row>
    <row r="53" spans="1:22" ht="11.25" customHeight="1">
      <c r="A53" s="41"/>
      <c r="B53" s="39"/>
      <c r="C53" s="39"/>
      <c r="D53" s="37"/>
      <c r="E53" s="135" t="s">
        <v>539</v>
      </c>
      <c r="F53" s="127" t="s">
        <v>538</v>
      </c>
      <c r="G53" s="146">
        <f t="shared" si="16"/>
        <v>0</v>
      </c>
      <c r="H53" s="146">
        <v>0</v>
      </c>
      <c r="I53" s="146">
        <v>0</v>
      </c>
      <c r="J53" s="128">
        <f t="shared" si="5"/>
        <v>0</v>
      </c>
      <c r="K53" s="128">
        <f t="shared" si="6"/>
        <v>0</v>
      </c>
      <c r="L53" s="128">
        <f t="shared" si="14"/>
        <v>0</v>
      </c>
      <c r="M53" s="128">
        <f t="shared" si="0"/>
        <v>0</v>
      </c>
      <c r="N53" s="128">
        <f t="shared" si="1"/>
        <v>0</v>
      </c>
      <c r="O53" s="128">
        <f t="shared" si="2"/>
        <v>0</v>
      </c>
      <c r="P53" s="128">
        <f t="shared" si="3"/>
        <v>0</v>
      </c>
      <c r="Q53" s="128">
        <f t="shared" si="7"/>
        <v>0</v>
      </c>
      <c r="R53" s="128">
        <f t="shared" si="8"/>
        <v>0</v>
      </c>
      <c r="S53" s="128">
        <f t="shared" si="4"/>
        <v>0</v>
      </c>
      <c r="T53" s="146">
        <f t="shared" si="15"/>
        <v>0</v>
      </c>
      <c r="U53" s="128">
        <f t="shared" si="9"/>
        <v>0</v>
      </c>
      <c r="V53" s="136"/>
    </row>
    <row r="54" spans="1:22" ht="11.25" customHeight="1">
      <c r="A54" s="41"/>
      <c r="B54" s="39"/>
      <c r="C54" s="39"/>
      <c r="D54" s="37"/>
      <c r="E54" s="135" t="s">
        <v>734</v>
      </c>
      <c r="F54" s="127">
        <v>5134</v>
      </c>
      <c r="G54" s="146">
        <f t="shared" si="16"/>
        <v>0</v>
      </c>
      <c r="H54" s="146">
        <v>0</v>
      </c>
      <c r="I54" s="146">
        <v>0</v>
      </c>
      <c r="J54" s="128">
        <f t="shared" si="5"/>
        <v>0</v>
      </c>
      <c r="K54" s="128">
        <f t="shared" si="6"/>
        <v>0</v>
      </c>
      <c r="L54" s="128">
        <f t="shared" si="14"/>
        <v>0</v>
      </c>
      <c r="M54" s="128">
        <f t="shared" si="0"/>
        <v>0</v>
      </c>
      <c r="N54" s="128">
        <f t="shared" si="1"/>
        <v>0</v>
      </c>
      <c r="O54" s="128">
        <f t="shared" si="2"/>
        <v>0</v>
      </c>
      <c r="P54" s="128">
        <f t="shared" si="3"/>
        <v>0</v>
      </c>
      <c r="Q54" s="128">
        <f t="shared" si="7"/>
        <v>0</v>
      </c>
      <c r="R54" s="128">
        <f t="shared" si="8"/>
        <v>0</v>
      </c>
      <c r="S54" s="128">
        <f t="shared" si="4"/>
        <v>0</v>
      </c>
      <c r="T54" s="146">
        <f t="shared" si="15"/>
        <v>0</v>
      </c>
      <c r="U54" s="128">
        <f t="shared" si="9"/>
        <v>0</v>
      </c>
      <c r="V54" s="136"/>
    </row>
    <row r="55" spans="1:22" s="130" customFormat="1" ht="21" customHeight="1">
      <c r="A55" s="45"/>
      <c r="B55" s="40"/>
      <c r="C55" s="40"/>
      <c r="D55" s="46"/>
      <c r="E55" s="139" t="s">
        <v>598</v>
      </c>
      <c r="F55" s="145"/>
      <c r="G55" s="145">
        <f>SUM(G56:G59)</f>
        <v>63922.399999999994</v>
      </c>
      <c r="H55" s="145">
        <f>SUM(H56:H59)</f>
        <v>3835.2</v>
      </c>
      <c r="I55" s="145">
        <f>SUM(I56:I59)</f>
        <v>60087.2</v>
      </c>
      <c r="J55" s="145">
        <f>SUM(J56:J59)</f>
        <v>102319.13599999998</v>
      </c>
      <c r="K55" s="145">
        <f>SUM(K56:K59)</f>
        <v>6059.616</v>
      </c>
      <c r="L55" s="128">
        <f>L56+L57+L58+L59</f>
        <v>96259.51999999999</v>
      </c>
      <c r="M55" s="128">
        <f t="shared" si="0"/>
        <v>38396.73599999999</v>
      </c>
      <c r="N55" s="128">
        <f t="shared" si="1"/>
        <v>2224.416</v>
      </c>
      <c r="O55" s="128">
        <f t="shared" si="2"/>
        <v>36172.31999999999</v>
      </c>
      <c r="P55" s="128">
        <f t="shared" si="3"/>
        <v>122358.79007999998</v>
      </c>
      <c r="Q55" s="145">
        <f>SUM(Q56:Q59)</f>
        <v>6847.36608</v>
      </c>
      <c r="R55" s="145">
        <f>SUM(R56:R59)</f>
        <v>115511.42399999998</v>
      </c>
      <c r="S55" s="128">
        <f t="shared" si="4"/>
        <v>146488.17979199995</v>
      </c>
      <c r="T55" s="145">
        <f>SUM(T56:T59)</f>
        <v>7874.470992</v>
      </c>
      <c r="U55" s="145">
        <f>SUM(U56:U59)</f>
        <v>138613.70879999996</v>
      </c>
      <c r="V55" s="129"/>
    </row>
    <row r="56" spans="1:22" s="130" customFormat="1" ht="18" customHeight="1">
      <c r="A56" s="45"/>
      <c r="B56" s="40"/>
      <c r="C56" s="40"/>
      <c r="D56" s="46"/>
      <c r="E56" s="149" t="s">
        <v>789</v>
      </c>
      <c r="F56" s="38">
        <v>4657</v>
      </c>
      <c r="G56" s="150">
        <f>H56+I56</f>
        <v>3835.2</v>
      </c>
      <c r="H56" s="151">
        <v>3835.2</v>
      </c>
      <c r="I56" s="151">
        <v>0</v>
      </c>
      <c r="J56" s="128">
        <f t="shared" si="5"/>
        <v>6059.616</v>
      </c>
      <c r="K56" s="128">
        <f t="shared" si="6"/>
        <v>6059.616</v>
      </c>
      <c r="L56" s="128">
        <f t="shared" si="14"/>
        <v>0</v>
      </c>
      <c r="M56" s="128">
        <f t="shared" si="0"/>
        <v>2224.416</v>
      </c>
      <c r="N56" s="128">
        <f t="shared" si="1"/>
        <v>2224.416</v>
      </c>
      <c r="O56" s="128">
        <f t="shared" si="2"/>
        <v>0</v>
      </c>
      <c r="P56" s="128">
        <f t="shared" si="3"/>
        <v>6847.36608</v>
      </c>
      <c r="Q56" s="128">
        <f t="shared" si="7"/>
        <v>6847.36608</v>
      </c>
      <c r="R56" s="128">
        <f t="shared" si="8"/>
        <v>0</v>
      </c>
      <c r="S56" s="128">
        <f t="shared" si="4"/>
        <v>7874.470992</v>
      </c>
      <c r="T56" s="146">
        <f t="shared" si="15"/>
        <v>7874.470992</v>
      </c>
      <c r="U56" s="128">
        <f t="shared" si="9"/>
        <v>0</v>
      </c>
      <c r="V56" s="129"/>
    </row>
    <row r="57" spans="1:22" s="130" customFormat="1" ht="12.75" customHeight="1">
      <c r="A57" s="45"/>
      <c r="B57" s="40"/>
      <c r="C57" s="40"/>
      <c r="D57" s="46"/>
      <c r="E57" s="149" t="s">
        <v>524</v>
      </c>
      <c r="F57" s="38" t="s">
        <v>523</v>
      </c>
      <c r="G57" s="150">
        <f>H57+I57</f>
        <v>0</v>
      </c>
      <c r="H57" s="151">
        <v>0</v>
      </c>
      <c r="I57" s="151">
        <v>0</v>
      </c>
      <c r="J57" s="128">
        <f t="shared" si="5"/>
        <v>0</v>
      </c>
      <c r="K57" s="128">
        <f t="shared" si="6"/>
        <v>0</v>
      </c>
      <c r="L57" s="128">
        <f t="shared" si="14"/>
        <v>0</v>
      </c>
      <c r="M57" s="128">
        <f t="shared" si="0"/>
        <v>0</v>
      </c>
      <c r="N57" s="128">
        <f t="shared" si="1"/>
        <v>0</v>
      </c>
      <c r="O57" s="128">
        <f t="shared" si="2"/>
        <v>0</v>
      </c>
      <c r="P57" s="128">
        <f t="shared" si="3"/>
        <v>0</v>
      </c>
      <c r="Q57" s="128">
        <f t="shared" si="7"/>
        <v>0</v>
      </c>
      <c r="R57" s="128">
        <f t="shared" si="8"/>
        <v>0</v>
      </c>
      <c r="S57" s="128">
        <f t="shared" si="4"/>
        <v>0</v>
      </c>
      <c r="T57" s="146">
        <f t="shared" si="15"/>
        <v>0</v>
      </c>
      <c r="U57" s="128">
        <f t="shared" si="9"/>
        <v>0</v>
      </c>
      <c r="V57" s="129"/>
    </row>
    <row r="58" spans="1:22" s="130" customFormat="1" ht="19.5" customHeight="1">
      <c r="A58" s="45"/>
      <c r="B58" s="40"/>
      <c r="C58" s="40"/>
      <c r="D58" s="46"/>
      <c r="E58" s="149" t="s">
        <v>526</v>
      </c>
      <c r="F58" s="38" t="s">
        <v>525</v>
      </c>
      <c r="G58" s="150">
        <f>H58+I58</f>
        <v>58087.2</v>
      </c>
      <c r="H58" s="151">
        <v>0</v>
      </c>
      <c r="I58" s="150">
        <v>58087.2</v>
      </c>
      <c r="J58" s="128">
        <f t="shared" si="5"/>
        <v>92939.51999999999</v>
      </c>
      <c r="K58" s="128">
        <f t="shared" si="6"/>
        <v>0</v>
      </c>
      <c r="L58" s="128">
        <f>I58*60/100+I58</f>
        <v>92939.51999999999</v>
      </c>
      <c r="M58" s="128">
        <f t="shared" si="0"/>
        <v>34852.31999999999</v>
      </c>
      <c r="N58" s="128">
        <f t="shared" si="1"/>
        <v>0</v>
      </c>
      <c r="O58" s="128">
        <f t="shared" si="2"/>
        <v>34852.31999999999</v>
      </c>
      <c r="P58" s="128">
        <f t="shared" si="3"/>
        <v>111527.42399999998</v>
      </c>
      <c r="Q58" s="128">
        <f t="shared" si="7"/>
        <v>0</v>
      </c>
      <c r="R58" s="128">
        <f t="shared" si="8"/>
        <v>111527.42399999998</v>
      </c>
      <c r="S58" s="128">
        <f t="shared" si="4"/>
        <v>133832.90879999998</v>
      </c>
      <c r="T58" s="146">
        <f t="shared" si="15"/>
        <v>0</v>
      </c>
      <c r="U58" s="128">
        <f t="shared" si="9"/>
        <v>133832.90879999998</v>
      </c>
      <c r="V58" s="129"/>
    </row>
    <row r="59" spans="1:22" s="130" customFormat="1" ht="19.5" customHeight="1">
      <c r="A59" s="45"/>
      <c r="B59" s="40"/>
      <c r="C59" s="40"/>
      <c r="D59" s="46"/>
      <c r="E59" s="149" t="s">
        <v>790</v>
      </c>
      <c r="F59" s="38">
        <v>5134</v>
      </c>
      <c r="G59" s="150">
        <f>H59+I59</f>
        <v>2000</v>
      </c>
      <c r="H59" s="151">
        <v>0</v>
      </c>
      <c r="I59" s="151">
        <v>2000</v>
      </c>
      <c r="J59" s="128">
        <f t="shared" si="5"/>
        <v>3320</v>
      </c>
      <c r="K59" s="128">
        <f t="shared" si="6"/>
        <v>0</v>
      </c>
      <c r="L59" s="128">
        <f t="shared" si="14"/>
        <v>3320</v>
      </c>
      <c r="M59" s="128">
        <f t="shared" si="0"/>
        <v>1320</v>
      </c>
      <c r="N59" s="128">
        <f t="shared" si="1"/>
        <v>0</v>
      </c>
      <c r="O59" s="128">
        <f t="shared" si="2"/>
        <v>1320</v>
      </c>
      <c r="P59" s="128">
        <f t="shared" si="3"/>
        <v>3984</v>
      </c>
      <c r="Q59" s="128">
        <f t="shared" si="7"/>
        <v>0</v>
      </c>
      <c r="R59" s="128">
        <f t="shared" si="8"/>
        <v>3984</v>
      </c>
      <c r="S59" s="128">
        <f t="shared" si="4"/>
        <v>4780.8</v>
      </c>
      <c r="T59" s="146">
        <f t="shared" si="15"/>
        <v>0</v>
      </c>
      <c r="U59" s="128">
        <f t="shared" si="9"/>
        <v>4780.8</v>
      </c>
      <c r="V59" s="129"/>
    </row>
    <row r="60" spans="1:22" s="156" customFormat="1" ht="12.75" customHeight="1">
      <c r="A60" s="152" t="s">
        <v>205</v>
      </c>
      <c r="B60" s="153" t="s">
        <v>196</v>
      </c>
      <c r="C60" s="153">
        <v>3</v>
      </c>
      <c r="D60" s="153" t="s">
        <v>206</v>
      </c>
      <c r="E60" s="154" t="s">
        <v>715</v>
      </c>
      <c r="F60" s="92"/>
      <c r="G60" s="92">
        <f>G62</f>
        <v>0</v>
      </c>
      <c r="H60" s="92">
        <f>H62</f>
        <v>0</v>
      </c>
      <c r="I60" s="92">
        <f>I62</f>
        <v>0</v>
      </c>
      <c r="J60" s="92">
        <f>J62</f>
        <v>0</v>
      </c>
      <c r="K60" s="92">
        <f>K62</f>
        <v>0</v>
      </c>
      <c r="L60" s="128">
        <f t="shared" si="14"/>
        <v>0</v>
      </c>
      <c r="M60" s="128">
        <f t="shared" si="0"/>
        <v>0</v>
      </c>
      <c r="N60" s="128">
        <f t="shared" si="1"/>
        <v>0</v>
      </c>
      <c r="O60" s="128">
        <f t="shared" si="2"/>
        <v>0</v>
      </c>
      <c r="P60" s="128">
        <f t="shared" si="3"/>
        <v>0</v>
      </c>
      <c r="Q60" s="128">
        <f t="shared" si="7"/>
        <v>0</v>
      </c>
      <c r="R60" s="128">
        <f t="shared" si="8"/>
        <v>0</v>
      </c>
      <c r="S60" s="128">
        <f t="shared" si="4"/>
        <v>0</v>
      </c>
      <c r="T60" s="146">
        <f t="shared" si="15"/>
        <v>0</v>
      </c>
      <c r="U60" s="128">
        <f t="shared" si="9"/>
        <v>0</v>
      </c>
      <c r="V60" s="155"/>
    </row>
    <row r="61" spans="1:22" ht="12.75" customHeight="1">
      <c r="A61" s="41"/>
      <c r="B61" s="39"/>
      <c r="C61" s="39"/>
      <c r="D61" s="37"/>
      <c r="E61" s="135" t="s">
        <v>5</v>
      </c>
      <c r="F61" s="37"/>
      <c r="G61" s="37"/>
      <c r="H61" s="37"/>
      <c r="I61" s="37"/>
      <c r="J61" s="128">
        <f t="shared" si="5"/>
        <v>0</v>
      </c>
      <c r="K61" s="128">
        <f t="shared" si="6"/>
        <v>0</v>
      </c>
      <c r="L61" s="128">
        <f t="shared" si="14"/>
        <v>0</v>
      </c>
      <c r="M61" s="128">
        <f t="shared" si="0"/>
        <v>0</v>
      </c>
      <c r="N61" s="128">
        <f t="shared" si="1"/>
        <v>0</v>
      </c>
      <c r="O61" s="128">
        <f t="shared" si="2"/>
        <v>0</v>
      </c>
      <c r="P61" s="128">
        <f t="shared" si="3"/>
        <v>0</v>
      </c>
      <c r="Q61" s="128">
        <f t="shared" si="7"/>
        <v>0</v>
      </c>
      <c r="R61" s="128">
        <f t="shared" si="8"/>
        <v>0</v>
      </c>
      <c r="S61" s="128">
        <f t="shared" si="4"/>
        <v>0</v>
      </c>
      <c r="T61" s="146">
        <f t="shared" si="15"/>
        <v>0</v>
      </c>
      <c r="U61" s="128">
        <f t="shared" si="9"/>
        <v>0</v>
      </c>
      <c r="V61" s="136"/>
    </row>
    <row r="62" spans="1:22" s="130" customFormat="1" ht="22.5" customHeight="1">
      <c r="A62" s="45"/>
      <c r="B62" s="40"/>
      <c r="C62" s="40"/>
      <c r="D62" s="46"/>
      <c r="E62" s="135" t="s">
        <v>211</v>
      </c>
      <c r="F62" s="145"/>
      <c r="G62" s="145">
        <f>SUM(G63:G69)</f>
        <v>0</v>
      </c>
      <c r="H62" s="145">
        <f>SUM(H63:H69)</f>
        <v>0</v>
      </c>
      <c r="I62" s="145">
        <f>SUM(I63:I69)</f>
        <v>0</v>
      </c>
      <c r="J62" s="128">
        <f t="shared" si="5"/>
        <v>0</v>
      </c>
      <c r="K62" s="128">
        <f t="shared" si="6"/>
        <v>0</v>
      </c>
      <c r="L62" s="128">
        <f t="shared" si="14"/>
        <v>0</v>
      </c>
      <c r="M62" s="128">
        <f t="shared" si="0"/>
        <v>0</v>
      </c>
      <c r="N62" s="128">
        <f t="shared" si="1"/>
        <v>0</v>
      </c>
      <c r="O62" s="128">
        <f t="shared" si="2"/>
        <v>0</v>
      </c>
      <c r="P62" s="128">
        <f t="shared" si="3"/>
        <v>0</v>
      </c>
      <c r="Q62" s="128">
        <f t="shared" si="7"/>
        <v>0</v>
      </c>
      <c r="R62" s="128">
        <f t="shared" si="8"/>
        <v>0</v>
      </c>
      <c r="S62" s="128">
        <f t="shared" si="4"/>
        <v>0</v>
      </c>
      <c r="T62" s="146">
        <f t="shared" si="15"/>
        <v>0</v>
      </c>
      <c r="U62" s="128">
        <f t="shared" si="9"/>
        <v>0</v>
      </c>
      <c r="V62" s="129"/>
    </row>
    <row r="63" spans="1:22" s="130" customFormat="1" ht="13.5" customHeight="1">
      <c r="A63" s="45"/>
      <c r="B63" s="40"/>
      <c r="C63" s="40"/>
      <c r="D63" s="46"/>
      <c r="E63" s="157" t="s">
        <v>735</v>
      </c>
      <c r="F63" s="38">
        <v>4231</v>
      </c>
      <c r="G63" s="147">
        <f>H63+I63</f>
        <v>0</v>
      </c>
      <c r="H63" s="147">
        <v>0</v>
      </c>
      <c r="I63" s="147">
        <v>0</v>
      </c>
      <c r="J63" s="128">
        <f t="shared" si="5"/>
        <v>0</v>
      </c>
      <c r="K63" s="128">
        <f t="shared" si="6"/>
        <v>0</v>
      </c>
      <c r="L63" s="128">
        <f t="shared" si="14"/>
        <v>0</v>
      </c>
      <c r="M63" s="128">
        <f t="shared" si="0"/>
        <v>0</v>
      </c>
      <c r="N63" s="128">
        <f t="shared" si="1"/>
        <v>0</v>
      </c>
      <c r="O63" s="128">
        <f t="shared" si="2"/>
        <v>0</v>
      </c>
      <c r="P63" s="128">
        <f t="shared" si="3"/>
        <v>0</v>
      </c>
      <c r="Q63" s="128">
        <f t="shared" si="7"/>
        <v>0</v>
      </c>
      <c r="R63" s="128">
        <f t="shared" si="8"/>
        <v>0</v>
      </c>
      <c r="S63" s="128">
        <f t="shared" si="4"/>
        <v>0</v>
      </c>
      <c r="T63" s="146">
        <f t="shared" si="15"/>
        <v>0</v>
      </c>
      <c r="U63" s="128">
        <f t="shared" si="9"/>
        <v>0</v>
      </c>
      <c r="V63" s="129"/>
    </row>
    <row r="64" spans="1:22" s="130" customFormat="1" ht="12" customHeight="1">
      <c r="A64" s="45"/>
      <c r="B64" s="40"/>
      <c r="C64" s="40"/>
      <c r="D64" s="46"/>
      <c r="E64" s="158" t="s">
        <v>736</v>
      </c>
      <c r="F64" s="38">
        <v>4232</v>
      </c>
      <c r="G64" s="150">
        <f aca="true" t="shared" si="17" ref="G64:G69">H64+I64</f>
        <v>0</v>
      </c>
      <c r="H64" s="150">
        <v>0</v>
      </c>
      <c r="I64" s="150">
        <v>0</v>
      </c>
      <c r="J64" s="128">
        <f t="shared" si="5"/>
        <v>0</v>
      </c>
      <c r="K64" s="128">
        <f t="shared" si="6"/>
        <v>0</v>
      </c>
      <c r="L64" s="128">
        <f t="shared" si="14"/>
        <v>0</v>
      </c>
      <c r="M64" s="128">
        <f t="shared" si="0"/>
        <v>0</v>
      </c>
      <c r="N64" s="128">
        <f t="shared" si="1"/>
        <v>0</v>
      </c>
      <c r="O64" s="128">
        <f t="shared" si="2"/>
        <v>0</v>
      </c>
      <c r="P64" s="128">
        <f t="shared" si="3"/>
        <v>0</v>
      </c>
      <c r="Q64" s="128">
        <f t="shared" si="7"/>
        <v>0</v>
      </c>
      <c r="R64" s="128">
        <f t="shared" si="8"/>
        <v>0</v>
      </c>
      <c r="S64" s="128">
        <f t="shared" si="4"/>
        <v>0</v>
      </c>
      <c r="T64" s="146">
        <f t="shared" si="15"/>
        <v>0</v>
      </c>
      <c r="U64" s="128">
        <f t="shared" si="9"/>
        <v>0</v>
      </c>
      <c r="V64" s="129"/>
    </row>
    <row r="65" spans="1:22" s="130" customFormat="1" ht="12" customHeight="1">
      <c r="A65" s="45"/>
      <c r="B65" s="40"/>
      <c r="C65" s="40"/>
      <c r="D65" s="46"/>
      <c r="E65" s="158" t="s">
        <v>737</v>
      </c>
      <c r="F65" s="38">
        <v>4236</v>
      </c>
      <c r="G65" s="150">
        <f t="shared" si="17"/>
        <v>0</v>
      </c>
      <c r="H65" s="150">
        <v>0</v>
      </c>
      <c r="I65" s="150">
        <v>0</v>
      </c>
      <c r="J65" s="128">
        <f t="shared" si="5"/>
        <v>0</v>
      </c>
      <c r="K65" s="128">
        <f t="shared" si="6"/>
        <v>0</v>
      </c>
      <c r="L65" s="128">
        <f t="shared" si="14"/>
        <v>0</v>
      </c>
      <c r="M65" s="128">
        <f t="shared" si="0"/>
        <v>0</v>
      </c>
      <c r="N65" s="128">
        <f t="shared" si="1"/>
        <v>0</v>
      </c>
      <c r="O65" s="128">
        <f t="shared" si="2"/>
        <v>0</v>
      </c>
      <c r="P65" s="128">
        <f t="shared" si="3"/>
        <v>0</v>
      </c>
      <c r="Q65" s="128">
        <f t="shared" si="7"/>
        <v>0</v>
      </c>
      <c r="R65" s="128">
        <f t="shared" si="8"/>
        <v>0</v>
      </c>
      <c r="S65" s="128">
        <f t="shared" si="4"/>
        <v>0</v>
      </c>
      <c r="T65" s="146">
        <f t="shared" si="15"/>
        <v>0</v>
      </c>
      <c r="U65" s="128">
        <f t="shared" si="9"/>
        <v>0</v>
      </c>
      <c r="V65" s="129"/>
    </row>
    <row r="66" spans="1:22" s="130" customFormat="1" ht="12" customHeight="1">
      <c r="A66" s="45"/>
      <c r="B66" s="40"/>
      <c r="C66" s="40"/>
      <c r="D66" s="46"/>
      <c r="E66" s="158" t="s">
        <v>738</v>
      </c>
      <c r="F66" s="38">
        <v>4237</v>
      </c>
      <c r="G66" s="150">
        <f t="shared" si="17"/>
        <v>0</v>
      </c>
      <c r="H66" s="150">
        <v>0</v>
      </c>
      <c r="I66" s="150">
        <v>0</v>
      </c>
      <c r="J66" s="128">
        <f t="shared" si="5"/>
        <v>0</v>
      </c>
      <c r="K66" s="128">
        <f t="shared" si="6"/>
        <v>0</v>
      </c>
      <c r="L66" s="128">
        <f t="shared" si="14"/>
        <v>0</v>
      </c>
      <c r="M66" s="128">
        <f t="shared" si="0"/>
        <v>0</v>
      </c>
      <c r="N66" s="128">
        <f t="shared" si="1"/>
        <v>0</v>
      </c>
      <c r="O66" s="128">
        <f t="shared" si="2"/>
        <v>0</v>
      </c>
      <c r="P66" s="128">
        <f t="shared" si="3"/>
        <v>0</v>
      </c>
      <c r="Q66" s="128">
        <f t="shared" si="7"/>
        <v>0</v>
      </c>
      <c r="R66" s="128">
        <f t="shared" si="8"/>
        <v>0</v>
      </c>
      <c r="S66" s="128">
        <f t="shared" si="4"/>
        <v>0</v>
      </c>
      <c r="T66" s="146">
        <f t="shared" si="15"/>
        <v>0</v>
      </c>
      <c r="U66" s="128">
        <f t="shared" si="9"/>
        <v>0</v>
      </c>
      <c r="V66" s="129"/>
    </row>
    <row r="67" spans="1:22" s="130" customFormat="1" ht="12" customHeight="1">
      <c r="A67" s="45"/>
      <c r="B67" s="40"/>
      <c r="C67" s="40"/>
      <c r="D67" s="46"/>
      <c r="E67" s="149" t="s">
        <v>423</v>
      </c>
      <c r="F67" s="38" t="s">
        <v>424</v>
      </c>
      <c r="G67" s="150">
        <f t="shared" si="17"/>
        <v>0</v>
      </c>
      <c r="H67" s="150">
        <v>0</v>
      </c>
      <c r="I67" s="150">
        <v>0</v>
      </c>
      <c r="J67" s="128">
        <f t="shared" si="5"/>
        <v>0</v>
      </c>
      <c r="K67" s="128">
        <f t="shared" si="6"/>
        <v>0</v>
      </c>
      <c r="L67" s="128">
        <f t="shared" si="14"/>
        <v>0</v>
      </c>
      <c r="M67" s="128">
        <f t="shared" si="0"/>
        <v>0</v>
      </c>
      <c r="N67" s="128">
        <f t="shared" si="1"/>
        <v>0</v>
      </c>
      <c r="O67" s="128">
        <f t="shared" si="2"/>
        <v>0</v>
      </c>
      <c r="P67" s="128">
        <f t="shared" si="3"/>
        <v>0</v>
      </c>
      <c r="Q67" s="128">
        <f t="shared" si="7"/>
        <v>0</v>
      </c>
      <c r="R67" s="128">
        <f t="shared" si="8"/>
        <v>0</v>
      </c>
      <c r="S67" s="128">
        <f t="shared" si="4"/>
        <v>0</v>
      </c>
      <c r="T67" s="146">
        <f t="shared" si="15"/>
        <v>0</v>
      </c>
      <c r="U67" s="128">
        <f t="shared" si="9"/>
        <v>0</v>
      </c>
      <c r="V67" s="129"/>
    </row>
    <row r="68" spans="1:22" s="130" customFormat="1" ht="12" customHeight="1">
      <c r="A68" s="45"/>
      <c r="B68" s="40"/>
      <c r="C68" s="40"/>
      <c r="D68" s="46"/>
      <c r="E68" s="149" t="s">
        <v>737</v>
      </c>
      <c r="F68" s="38">
        <v>4267</v>
      </c>
      <c r="G68" s="150">
        <f t="shared" si="17"/>
        <v>0</v>
      </c>
      <c r="H68" s="150">
        <v>0</v>
      </c>
      <c r="I68" s="150">
        <v>0</v>
      </c>
      <c r="J68" s="128">
        <f t="shared" si="5"/>
        <v>0</v>
      </c>
      <c r="K68" s="128">
        <f t="shared" si="6"/>
        <v>0</v>
      </c>
      <c r="L68" s="128">
        <f t="shared" si="14"/>
        <v>0</v>
      </c>
      <c r="M68" s="128">
        <f t="shared" si="0"/>
        <v>0</v>
      </c>
      <c r="N68" s="128">
        <f t="shared" si="1"/>
        <v>0</v>
      </c>
      <c r="O68" s="128">
        <f t="shared" si="2"/>
        <v>0</v>
      </c>
      <c r="P68" s="128">
        <f t="shared" si="3"/>
        <v>0</v>
      </c>
      <c r="Q68" s="128">
        <f t="shared" si="7"/>
        <v>0</v>
      </c>
      <c r="R68" s="128">
        <f t="shared" si="8"/>
        <v>0</v>
      </c>
      <c r="S68" s="128">
        <f t="shared" si="4"/>
        <v>0</v>
      </c>
      <c r="T68" s="146">
        <f t="shared" si="15"/>
        <v>0</v>
      </c>
      <c r="U68" s="128">
        <f t="shared" si="9"/>
        <v>0</v>
      </c>
      <c r="V68" s="129"/>
    </row>
    <row r="69" spans="1:22" s="130" customFormat="1" ht="12" customHeight="1">
      <c r="A69" s="45"/>
      <c r="B69" s="40"/>
      <c r="C69" s="40"/>
      <c r="D69" s="46"/>
      <c r="E69" s="149" t="s">
        <v>739</v>
      </c>
      <c r="F69" s="38">
        <v>4269</v>
      </c>
      <c r="G69" s="150">
        <f t="shared" si="17"/>
        <v>0</v>
      </c>
      <c r="H69" s="150">
        <v>0</v>
      </c>
      <c r="I69" s="150">
        <v>0</v>
      </c>
      <c r="J69" s="128">
        <f t="shared" si="5"/>
        <v>0</v>
      </c>
      <c r="K69" s="128">
        <f t="shared" si="6"/>
        <v>0</v>
      </c>
      <c r="L69" s="128">
        <f t="shared" si="14"/>
        <v>0</v>
      </c>
      <c r="M69" s="128">
        <f t="shared" si="0"/>
        <v>0</v>
      </c>
      <c r="N69" s="128">
        <f t="shared" si="1"/>
        <v>0</v>
      </c>
      <c r="O69" s="128">
        <f t="shared" si="2"/>
        <v>0</v>
      </c>
      <c r="P69" s="128">
        <f t="shared" si="3"/>
        <v>0</v>
      </c>
      <c r="Q69" s="128">
        <f t="shared" si="7"/>
        <v>0</v>
      </c>
      <c r="R69" s="128">
        <f t="shared" si="8"/>
        <v>0</v>
      </c>
      <c r="S69" s="128">
        <f t="shared" si="4"/>
        <v>0</v>
      </c>
      <c r="T69" s="146">
        <f t="shared" si="15"/>
        <v>0</v>
      </c>
      <c r="U69" s="128">
        <f t="shared" si="9"/>
        <v>0</v>
      </c>
      <c r="V69" s="129"/>
    </row>
    <row r="70" spans="1:22" s="142" customFormat="1" ht="16.5" customHeight="1">
      <c r="A70" s="137" t="s">
        <v>208</v>
      </c>
      <c r="B70" s="138" t="s">
        <v>196</v>
      </c>
      <c r="C70" s="138" t="s">
        <v>206</v>
      </c>
      <c r="D70" s="138" t="s">
        <v>197</v>
      </c>
      <c r="E70" s="139" t="s">
        <v>209</v>
      </c>
      <c r="F70" s="140"/>
      <c r="G70" s="140">
        <f>G72</f>
        <v>7000</v>
      </c>
      <c r="H70" s="140">
        <f>H72</f>
        <v>7000</v>
      </c>
      <c r="I70" s="140">
        <f>I72</f>
        <v>0</v>
      </c>
      <c r="J70" s="140">
        <f>J72</f>
        <v>9941.6</v>
      </c>
      <c r="K70" s="140">
        <f>K72</f>
        <v>9941.6</v>
      </c>
      <c r="L70" s="128">
        <f t="shared" si="14"/>
        <v>0</v>
      </c>
      <c r="M70" s="128">
        <f t="shared" si="0"/>
        <v>2941.6000000000004</v>
      </c>
      <c r="N70" s="128">
        <f t="shared" si="1"/>
        <v>2941.6000000000004</v>
      </c>
      <c r="O70" s="128">
        <f t="shared" si="2"/>
        <v>0</v>
      </c>
      <c r="P70" s="128">
        <f t="shared" si="3"/>
        <v>11321.928000000002</v>
      </c>
      <c r="Q70" s="140">
        <f>Q72</f>
        <v>11321.928000000002</v>
      </c>
      <c r="R70" s="140">
        <f>R72</f>
        <v>0</v>
      </c>
      <c r="S70" s="128">
        <f t="shared" si="4"/>
        <v>13020.217200000003</v>
      </c>
      <c r="T70" s="140">
        <f>T72</f>
        <v>13020.217200000003</v>
      </c>
      <c r="U70" s="140">
        <f>U72</f>
        <v>0</v>
      </c>
      <c r="V70" s="141"/>
    </row>
    <row r="71" spans="1:22" ht="12.75" customHeight="1">
      <c r="A71" s="41"/>
      <c r="B71" s="39"/>
      <c r="C71" s="39"/>
      <c r="D71" s="37"/>
      <c r="E71" s="135" t="s">
        <v>202</v>
      </c>
      <c r="F71" s="37"/>
      <c r="G71" s="37"/>
      <c r="H71" s="37"/>
      <c r="I71" s="37"/>
      <c r="J71" s="128">
        <f t="shared" si="5"/>
        <v>0</v>
      </c>
      <c r="K71" s="128">
        <f t="shared" si="6"/>
        <v>0</v>
      </c>
      <c r="L71" s="128">
        <f t="shared" si="14"/>
        <v>0</v>
      </c>
      <c r="M71" s="128">
        <f t="shared" si="0"/>
        <v>0</v>
      </c>
      <c r="N71" s="128">
        <f t="shared" si="1"/>
        <v>0</v>
      </c>
      <c r="O71" s="128">
        <f t="shared" si="2"/>
        <v>0</v>
      </c>
      <c r="P71" s="128">
        <f t="shared" si="3"/>
        <v>0</v>
      </c>
      <c r="Q71" s="128">
        <f t="shared" si="7"/>
        <v>0</v>
      </c>
      <c r="R71" s="128">
        <f t="shared" si="8"/>
        <v>0</v>
      </c>
      <c r="S71" s="128">
        <f t="shared" si="4"/>
        <v>0</v>
      </c>
      <c r="T71" s="146">
        <f t="shared" si="15"/>
        <v>0</v>
      </c>
      <c r="U71" s="128">
        <f t="shared" si="9"/>
        <v>0</v>
      </c>
      <c r="V71" s="136"/>
    </row>
    <row r="72" spans="1:22" ht="24" customHeight="1">
      <c r="A72" s="126" t="s">
        <v>210</v>
      </c>
      <c r="B72" s="127" t="s">
        <v>196</v>
      </c>
      <c r="C72" s="127" t="s">
        <v>206</v>
      </c>
      <c r="D72" s="127" t="s">
        <v>200</v>
      </c>
      <c r="E72" s="135" t="s">
        <v>211</v>
      </c>
      <c r="F72" s="37"/>
      <c r="G72" s="151">
        <f>G74</f>
        <v>7000</v>
      </c>
      <c r="H72" s="151">
        <f>H74</f>
        <v>7000</v>
      </c>
      <c r="I72" s="151">
        <f>I74</f>
        <v>0</v>
      </c>
      <c r="J72" s="151">
        <f>J74</f>
        <v>9941.6</v>
      </c>
      <c r="K72" s="151">
        <f>K74</f>
        <v>9941.6</v>
      </c>
      <c r="L72" s="128">
        <f t="shared" si="14"/>
        <v>0</v>
      </c>
      <c r="M72" s="128">
        <f t="shared" si="0"/>
        <v>2941.6000000000004</v>
      </c>
      <c r="N72" s="128">
        <f t="shared" si="1"/>
        <v>2941.6000000000004</v>
      </c>
      <c r="O72" s="128">
        <f t="shared" si="2"/>
        <v>0</v>
      </c>
      <c r="P72" s="128">
        <f t="shared" si="3"/>
        <v>11321.928000000002</v>
      </c>
      <c r="Q72" s="151">
        <f>Q74</f>
        <v>11321.928000000002</v>
      </c>
      <c r="R72" s="128">
        <f t="shared" si="8"/>
        <v>0</v>
      </c>
      <c r="S72" s="128">
        <f t="shared" si="4"/>
        <v>13020.217200000003</v>
      </c>
      <c r="T72" s="146">
        <f t="shared" si="15"/>
        <v>13020.217200000003</v>
      </c>
      <c r="U72" s="128">
        <f t="shared" si="9"/>
        <v>0</v>
      </c>
      <c r="V72" s="136"/>
    </row>
    <row r="73" spans="1:22" ht="12.75" customHeight="1">
      <c r="A73" s="41"/>
      <c r="B73" s="39"/>
      <c r="C73" s="39"/>
      <c r="D73" s="37"/>
      <c r="E73" s="135" t="s">
        <v>5</v>
      </c>
      <c r="F73" s="37"/>
      <c r="G73" s="37"/>
      <c r="H73" s="37"/>
      <c r="I73" s="37"/>
      <c r="J73" s="128">
        <f t="shared" si="5"/>
        <v>0</v>
      </c>
      <c r="K73" s="128">
        <f t="shared" si="6"/>
        <v>0</v>
      </c>
      <c r="L73" s="128">
        <f t="shared" si="14"/>
        <v>0</v>
      </c>
      <c r="M73" s="128">
        <f t="shared" si="0"/>
        <v>0</v>
      </c>
      <c r="N73" s="128">
        <f t="shared" si="1"/>
        <v>0</v>
      </c>
      <c r="O73" s="128">
        <f t="shared" si="2"/>
        <v>0</v>
      </c>
      <c r="P73" s="128">
        <f t="shared" si="3"/>
        <v>0</v>
      </c>
      <c r="Q73" s="128">
        <f t="shared" si="7"/>
        <v>0</v>
      </c>
      <c r="R73" s="128">
        <f t="shared" si="8"/>
        <v>0</v>
      </c>
      <c r="S73" s="128">
        <f t="shared" si="4"/>
        <v>0</v>
      </c>
      <c r="T73" s="146">
        <f t="shared" si="15"/>
        <v>0</v>
      </c>
      <c r="U73" s="128">
        <f t="shared" si="9"/>
        <v>0</v>
      </c>
      <c r="V73" s="136"/>
    </row>
    <row r="74" spans="1:22" s="130" customFormat="1" ht="46.5" customHeight="1">
      <c r="A74" s="45"/>
      <c r="B74" s="40"/>
      <c r="C74" s="40"/>
      <c r="D74" s="46"/>
      <c r="E74" s="139" t="s">
        <v>599</v>
      </c>
      <c r="F74" s="145"/>
      <c r="G74" s="145">
        <f>SUM(G75:G79)</f>
        <v>7000</v>
      </c>
      <c r="H74" s="145">
        <f>SUM(H75:H79)</f>
        <v>7000</v>
      </c>
      <c r="I74" s="145">
        <f>SUM(I75:I79)</f>
        <v>0</v>
      </c>
      <c r="J74" s="145">
        <f>SUM(J75:J79)</f>
        <v>9941.6</v>
      </c>
      <c r="K74" s="145">
        <f>SUM(K75:K79)</f>
        <v>9941.6</v>
      </c>
      <c r="L74" s="128">
        <f t="shared" si="14"/>
        <v>0</v>
      </c>
      <c r="M74" s="128">
        <f t="shared" si="0"/>
        <v>2941.6000000000004</v>
      </c>
      <c r="N74" s="128">
        <f t="shared" si="1"/>
        <v>2941.6000000000004</v>
      </c>
      <c r="O74" s="128">
        <f t="shared" si="2"/>
        <v>0</v>
      </c>
      <c r="P74" s="128">
        <f t="shared" si="3"/>
        <v>11321.928000000002</v>
      </c>
      <c r="Q74" s="145">
        <f>SUM(Q75:Q79)</f>
        <v>11321.928000000002</v>
      </c>
      <c r="R74" s="128">
        <f t="shared" si="8"/>
        <v>0</v>
      </c>
      <c r="S74" s="128">
        <f t="shared" si="4"/>
        <v>13020.217200000003</v>
      </c>
      <c r="T74" s="146">
        <f t="shared" si="15"/>
        <v>13020.217200000003</v>
      </c>
      <c r="U74" s="128">
        <f t="shared" si="9"/>
        <v>0</v>
      </c>
      <c r="V74" s="129"/>
    </row>
    <row r="75" spans="1:22" ht="12.75" customHeight="1">
      <c r="A75" s="41"/>
      <c r="B75" s="39"/>
      <c r="C75" s="39"/>
      <c r="D75" s="37"/>
      <c r="E75" s="135" t="s">
        <v>385</v>
      </c>
      <c r="F75" s="127" t="s">
        <v>384</v>
      </c>
      <c r="G75" s="150">
        <f>H75+I75</f>
        <v>6280</v>
      </c>
      <c r="H75" s="150">
        <v>6280</v>
      </c>
      <c r="I75" s="150">
        <v>0</v>
      </c>
      <c r="J75" s="128">
        <f aca="true" t="shared" si="18" ref="J75:J138">K75+L75</f>
        <v>8792</v>
      </c>
      <c r="K75" s="128">
        <f>H75*40/100+H75</f>
        <v>8792</v>
      </c>
      <c r="L75" s="128">
        <f t="shared" si="14"/>
        <v>0</v>
      </c>
      <c r="M75" s="128">
        <f aca="true" t="shared" si="19" ref="M75:M138">N75+O75</f>
        <v>2512</v>
      </c>
      <c r="N75" s="128">
        <f aca="true" t="shared" si="20" ref="N75:N138">K75-H75</f>
        <v>2512</v>
      </c>
      <c r="O75" s="128">
        <f aca="true" t="shared" si="21" ref="O75:O138">L75-I75</f>
        <v>0</v>
      </c>
      <c r="P75" s="128">
        <f aca="true" t="shared" si="22" ref="P75:P138">Q75+R75</f>
        <v>10022.880000000001</v>
      </c>
      <c r="Q75" s="128">
        <f>K75*14/100+K75</f>
        <v>10022.880000000001</v>
      </c>
      <c r="R75" s="128">
        <f t="shared" si="8"/>
        <v>0</v>
      </c>
      <c r="S75" s="128">
        <f aca="true" t="shared" si="23" ref="S75:S138">T75+U75</f>
        <v>11526.312000000002</v>
      </c>
      <c r="T75" s="146">
        <f t="shared" si="15"/>
        <v>11526.312000000002</v>
      </c>
      <c r="U75" s="128">
        <f t="shared" si="9"/>
        <v>0</v>
      </c>
      <c r="V75" s="136"/>
    </row>
    <row r="76" spans="1:22" ht="12.75" customHeight="1">
      <c r="A76" s="41"/>
      <c r="B76" s="39"/>
      <c r="C76" s="39"/>
      <c r="D76" s="37"/>
      <c r="E76" s="135" t="s">
        <v>393</v>
      </c>
      <c r="F76" s="127" t="s">
        <v>392</v>
      </c>
      <c r="G76" s="150">
        <f>H76+I76</f>
        <v>500</v>
      </c>
      <c r="H76" s="150">
        <v>500</v>
      </c>
      <c r="I76" s="150">
        <v>0</v>
      </c>
      <c r="J76" s="128">
        <f t="shared" si="18"/>
        <v>790</v>
      </c>
      <c r="K76" s="128">
        <f aca="true" t="shared" si="24" ref="K76:K139">H76*58/100+H76</f>
        <v>790</v>
      </c>
      <c r="L76" s="128">
        <f t="shared" si="14"/>
        <v>0</v>
      </c>
      <c r="M76" s="128">
        <f t="shared" si="19"/>
        <v>290</v>
      </c>
      <c r="N76" s="128">
        <f t="shared" si="20"/>
        <v>290</v>
      </c>
      <c r="O76" s="128">
        <f t="shared" si="21"/>
        <v>0</v>
      </c>
      <c r="P76" s="128">
        <f t="shared" si="22"/>
        <v>892.7</v>
      </c>
      <c r="Q76" s="128">
        <f aca="true" t="shared" si="25" ref="Q76:Q139">K76*13/100+K76</f>
        <v>892.7</v>
      </c>
      <c r="R76" s="128">
        <f aca="true" t="shared" si="26" ref="R76:R139">L76*20/100+L76</f>
        <v>0</v>
      </c>
      <c r="S76" s="128">
        <f t="shared" si="23"/>
        <v>1026.605</v>
      </c>
      <c r="T76" s="146">
        <f t="shared" si="15"/>
        <v>1026.605</v>
      </c>
      <c r="U76" s="128">
        <f aca="true" t="shared" si="27" ref="U76:U139">R76*20/100+R76</f>
        <v>0</v>
      </c>
      <c r="V76" s="136"/>
    </row>
    <row r="77" spans="1:22" ht="12.75" customHeight="1">
      <c r="A77" s="41"/>
      <c r="B77" s="39"/>
      <c r="C77" s="39"/>
      <c r="D77" s="37"/>
      <c r="E77" s="135" t="s">
        <v>791</v>
      </c>
      <c r="F77" s="127">
        <v>4214</v>
      </c>
      <c r="G77" s="150">
        <f>H77+I77</f>
        <v>120</v>
      </c>
      <c r="H77" s="150">
        <v>120</v>
      </c>
      <c r="I77" s="150">
        <v>0</v>
      </c>
      <c r="J77" s="128">
        <f t="shared" si="18"/>
        <v>189.6</v>
      </c>
      <c r="K77" s="128">
        <f t="shared" si="24"/>
        <v>189.6</v>
      </c>
      <c r="L77" s="128">
        <f t="shared" si="14"/>
        <v>0</v>
      </c>
      <c r="M77" s="128">
        <f t="shared" si="19"/>
        <v>69.6</v>
      </c>
      <c r="N77" s="128">
        <f t="shared" si="20"/>
        <v>69.6</v>
      </c>
      <c r="O77" s="128">
        <f t="shared" si="21"/>
        <v>0</v>
      </c>
      <c r="P77" s="128">
        <f t="shared" si="22"/>
        <v>214.248</v>
      </c>
      <c r="Q77" s="128">
        <f t="shared" si="25"/>
        <v>214.248</v>
      </c>
      <c r="R77" s="128">
        <f t="shared" si="26"/>
        <v>0</v>
      </c>
      <c r="S77" s="128">
        <f t="shared" si="23"/>
        <v>246.3852</v>
      </c>
      <c r="T77" s="146">
        <f t="shared" si="15"/>
        <v>246.3852</v>
      </c>
      <c r="U77" s="128">
        <f t="shared" si="27"/>
        <v>0</v>
      </c>
      <c r="V77" s="136"/>
    </row>
    <row r="78" spans="1:22" ht="12.75" customHeight="1">
      <c r="A78" s="41"/>
      <c r="B78" s="39"/>
      <c r="C78" s="39"/>
      <c r="D78" s="37"/>
      <c r="E78" s="135" t="s">
        <v>740</v>
      </c>
      <c r="F78" s="127">
        <v>4241</v>
      </c>
      <c r="G78" s="150">
        <f>H78+I78</f>
        <v>0</v>
      </c>
      <c r="H78" s="150">
        <v>0</v>
      </c>
      <c r="I78" s="150">
        <v>0</v>
      </c>
      <c r="J78" s="128">
        <f t="shared" si="18"/>
        <v>0</v>
      </c>
      <c r="K78" s="128">
        <f t="shared" si="24"/>
        <v>0</v>
      </c>
      <c r="L78" s="128">
        <f t="shared" si="14"/>
        <v>0</v>
      </c>
      <c r="M78" s="128">
        <f t="shared" si="19"/>
        <v>0</v>
      </c>
      <c r="N78" s="128">
        <f t="shared" si="20"/>
        <v>0</v>
      </c>
      <c r="O78" s="128">
        <f t="shared" si="21"/>
        <v>0</v>
      </c>
      <c r="P78" s="128">
        <f t="shared" si="22"/>
        <v>0</v>
      </c>
      <c r="Q78" s="128">
        <f t="shared" si="25"/>
        <v>0</v>
      </c>
      <c r="R78" s="128">
        <f t="shared" si="26"/>
        <v>0</v>
      </c>
      <c r="S78" s="128">
        <f t="shared" si="23"/>
        <v>0</v>
      </c>
      <c r="T78" s="146">
        <f t="shared" si="15"/>
        <v>0</v>
      </c>
      <c r="U78" s="128">
        <f t="shared" si="27"/>
        <v>0</v>
      </c>
      <c r="V78" s="136"/>
    </row>
    <row r="79" spans="1:22" ht="12.75" customHeight="1">
      <c r="A79" s="41"/>
      <c r="B79" s="39"/>
      <c r="C79" s="39"/>
      <c r="D79" s="37"/>
      <c r="E79" s="135" t="s">
        <v>741</v>
      </c>
      <c r="F79" s="127">
        <v>4261</v>
      </c>
      <c r="G79" s="150">
        <f>H79+I79</f>
        <v>100</v>
      </c>
      <c r="H79" s="150">
        <v>100</v>
      </c>
      <c r="I79" s="150">
        <v>0</v>
      </c>
      <c r="J79" s="128">
        <f t="shared" si="18"/>
        <v>170</v>
      </c>
      <c r="K79" s="128">
        <f>H79*70/100+H79</f>
        <v>170</v>
      </c>
      <c r="L79" s="128">
        <f t="shared" si="14"/>
        <v>0</v>
      </c>
      <c r="M79" s="128">
        <f t="shared" si="19"/>
        <v>70</v>
      </c>
      <c r="N79" s="128">
        <f t="shared" si="20"/>
        <v>70</v>
      </c>
      <c r="O79" s="128">
        <f t="shared" si="21"/>
        <v>0</v>
      </c>
      <c r="P79" s="128">
        <f t="shared" si="22"/>
        <v>192.1</v>
      </c>
      <c r="Q79" s="128">
        <f t="shared" si="25"/>
        <v>192.1</v>
      </c>
      <c r="R79" s="128">
        <f t="shared" si="26"/>
        <v>0</v>
      </c>
      <c r="S79" s="128">
        <f t="shared" si="23"/>
        <v>220.915</v>
      </c>
      <c r="T79" s="146">
        <f t="shared" si="15"/>
        <v>220.915</v>
      </c>
      <c r="U79" s="128">
        <f t="shared" si="27"/>
        <v>0</v>
      </c>
      <c r="V79" s="136"/>
    </row>
    <row r="80" spans="1:22" s="130" customFormat="1" ht="35.25" customHeight="1">
      <c r="A80" s="62" t="s">
        <v>212</v>
      </c>
      <c r="B80" s="38" t="s">
        <v>196</v>
      </c>
      <c r="C80" s="38" t="s">
        <v>213</v>
      </c>
      <c r="D80" s="38" t="s">
        <v>197</v>
      </c>
      <c r="E80" s="139" t="s">
        <v>214</v>
      </c>
      <c r="F80" s="140"/>
      <c r="G80" s="140">
        <f>G82</f>
        <v>0</v>
      </c>
      <c r="H80" s="140">
        <f>H82</f>
        <v>0</v>
      </c>
      <c r="I80" s="140">
        <f>G80:I80</f>
        <v>0</v>
      </c>
      <c r="J80" s="140">
        <f>J82</f>
        <v>0</v>
      </c>
      <c r="K80" s="140">
        <f>-H80</f>
        <v>0</v>
      </c>
      <c r="L80" s="128">
        <f t="shared" si="14"/>
        <v>0</v>
      </c>
      <c r="M80" s="128">
        <f t="shared" si="19"/>
        <v>0</v>
      </c>
      <c r="N80" s="128">
        <f t="shared" si="20"/>
        <v>0</v>
      </c>
      <c r="O80" s="128">
        <v>0</v>
      </c>
      <c r="P80" s="128">
        <f>Q80+R80</f>
        <v>0</v>
      </c>
      <c r="Q80" s="128">
        <f t="shared" si="25"/>
        <v>0</v>
      </c>
      <c r="R80" s="128">
        <f t="shared" si="26"/>
        <v>0</v>
      </c>
      <c r="S80" s="128">
        <f>T80+U80</f>
        <v>0</v>
      </c>
      <c r="T80" s="146">
        <f t="shared" si="15"/>
        <v>0</v>
      </c>
      <c r="U80" s="128">
        <f t="shared" si="27"/>
        <v>0</v>
      </c>
      <c r="V80" s="129"/>
    </row>
    <row r="81" spans="1:22" ht="12.75" customHeight="1">
      <c r="A81" s="41"/>
      <c r="B81" s="39"/>
      <c r="C81" s="39"/>
      <c r="D81" s="37"/>
      <c r="E81" s="135" t="s">
        <v>202</v>
      </c>
      <c r="F81" s="37"/>
      <c r="G81" s="37"/>
      <c r="H81" s="37"/>
      <c r="I81" s="37"/>
      <c r="J81" s="128">
        <f t="shared" si="18"/>
        <v>0</v>
      </c>
      <c r="K81" s="128">
        <f t="shared" si="24"/>
        <v>0</v>
      </c>
      <c r="L81" s="128">
        <f t="shared" si="14"/>
        <v>0</v>
      </c>
      <c r="M81" s="128">
        <f t="shared" si="19"/>
        <v>0</v>
      </c>
      <c r="N81" s="128">
        <f t="shared" si="20"/>
        <v>0</v>
      </c>
      <c r="O81" s="128">
        <f t="shared" si="21"/>
        <v>0</v>
      </c>
      <c r="P81" s="128">
        <f t="shared" si="22"/>
        <v>0</v>
      </c>
      <c r="Q81" s="128">
        <f t="shared" si="25"/>
        <v>0</v>
      </c>
      <c r="R81" s="128">
        <f t="shared" si="26"/>
        <v>0</v>
      </c>
      <c r="S81" s="128">
        <f t="shared" si="23"/>
        <v>0</v>
      </c>
      <c r="T81" s="146">
        <f t="shared" si="15"/>
        <v>0</v>
      </c>
      <c r="U81" s="128">
        <f t="shared" si="27"/>
        <v>0</v>
      </c>
      <c r="V81" s="136"/>
    </row>
    <row r="82" spans="1:22" s="130" customFormat="1" ht="29.25" customHeight="1">
      <c r="A82" s="62" t="s">
        <v>215</v>
      </c>
      <c r="B82" s="38" t="s">
        <v>196</v>
      </c>
      <c r="C82" s="38" t="s">
        <v>213</v>
      </c>
      <c r="D82" s="38" t="s">
        <v>200</v>
      </c>
      <c r="E82" s="149" t="s">
        <v>214</v>
      </c>
      <c r="F82" s="46"/>
      <c r="G82" s="46">
        <f>G84+G86+G88</f>
        <v>0</v>
      </c>
      <c r="H82" s="46">
        <f>H84+H86+H88</f>
        <v>0</v>
      </c>
      <c r="I82" s="46">
        <f>I84+I86+I88</f>
        <v>0</v>
      </c>
      <c r="J82" s="46">
        <f>J84+J86+J88</f>
        <v>0</v>
      </c>
      <c r="K82" s="46">
        <f>K84+K86+K88</f>
        <v>0</v>
      </c>
      <c r="L82" s="128">
        <f t="shared" si="14"/>
        <v>0</v>
      </c>
      <c r="M82" s="128">
        <f t="shared" si="19"/>
        <v>0</v>
      </c>
      <c r="N82" s="128">
        <f t="shared" si="20"/>
        <v>0</v>
      </c>
      <c r="O82" s="128">
        <f t="shared" si="21"/>
        <v>0</v>
      </c>
      <c r="P82" s="128">
        <f t="shared" si="22"/>
        <v>0</v>
      </c>
      <c r="Q82" s="128">
        <f t="shared" si="25"/>
        <v>0</v>
      </c>
      <c r="R82" s="128">
        <f t="shared" si="26"/>
        <v>0</v>
      </c>
      <c r="S82" s="128">
        <f t="shared" si="23"/>
        <v>0</v>
      </c>
      <c r="T82" s="146">
        <f t="shared" si="15"/>
        <v>0</v>
      </c>
      <c r="U82" s="128">
        <f t="shared" si="27"/>
        <v>0</v>
      </c>
      <c r="V82" s="129"/>
    </row>
    <row r="83" spans="1:22" ht="12.75" customHeight="1">
      <c r="A83" s="41"/>
      <c r="B83" s="39"/>
      <c r="C83" s="39"/>
      <c r="D83" s="37"/>
      <c r="E83" s="135" t="s">
        <v>5</v>
      </c>
      <c r="F83" s="37"/>
      <c r="G83" s="37"/>
      <c r="H83" s="37"/>
      <c r="I83" s="37"/>
      <c r="J83" s="128">
        <f t="shared" si="18"/>
        <v>0</v>
      </c>
      <c r="K83" s="128">
        <f t="shared" si="24"/>
        <v>0</v>
      </c>
      <c r="L83" s="128">
        <f aca="true" t="shared" si="28" ref="L83:L145">I83*66/100+I83</f>
        <v>0</v>
      </c>
      <c r="M83" s="128">
        <f t="shared" si="19"/>
        <v>0</v>
      </c>
      <c r="N83" s="128">
        <f t="shared" si="20"/>
        <v>0</v>
      </c>
      <c r="O83" s="128">
        <f t="shared" si="21"/>
        <v>0</v>
      </c>
      <c r="P83" s="128">
        <f t="shared" si="22"/>
        <v>0</v>
      </c>
      <c r="Q83" s="128">
        <f t="shared" si="25"/>
        <v>0</v>
      </c>
      <c r="R83" s="128">
        <f t="shared" si="26"/>
        <v>0</v>
      </c>
      <c r="S83" s="128">
        <f t="shared" si="23"/>
        <v>0</v>
      </c>
      <c r="T83" s="146">
        <f aca="true" t="shared" si="29" ref="T83:T146">Q83*15/100+Q83</f>
        <v>0</v>
      </c>
      <c r="U83" s="128">
        <f t="shared" si="27"/>
        <v>0</v>
      </c>
      <c r="V83" s="136"/>
    </row>
    <row r="84" spans="1:22" ht="15" customHeight="1">
      <c r="A84" s="41"/>
      <c r="B84" s="39"/>
      <c r="C84" s="39"/>
      <c r="D84" s="37"/>
      <c r="E84" s="159" t="s">
        <v>600</v>
      </c>
      <c r="F84" s="160"/>
      <c r="G84" s="160">
        <f>G85</f>
        <v>0</v>
      </c>
      <c r="H84" s="160">
        <f>H85</f>
        <v>0</v>
      </c>
      <c r="I84" s="160">
        <f>I85</f>
        <v>0</v>
      </c>
      <c r="J84" s="160">
        <f>J85</f>
        <v>0</v>
      </c>
      <c r="K84" s="160">
        <f>K85</f>
        <v>0</v>
      </c>
      <c r="L84" s="128">
        <f t="shared" si="28"/>
        <v>0</v>
      </c>
      <c r="M84" s="128">
        <f t="shared" si="19"/>
        <v>0</v>
      </c>
      <c r="N84" s="128">
        <f t="shared" si="20"/>
        <v>0</v>
      </c>
      <c r="O84" s="128">
        <f t="shared" si="21"/>
        <v>0</v>
      </c>
      <c r="P84" s="128">
        <f t="shared" si="22"/>
        <v>0</v>
      </c>
      <c r="Q84" s="128">
        <f t="shared" si="25"/>
        <v>0</v>
      </c>
      <c r="R84" s="128">
        <f t="shared" si="26"/>
        <v>0</v>
      </c>
      <c r="S84" s="128">
        <f t="shared" si="23"/>
        <v>0</v>
      </c>
      <c r="T84" s="146">
        <f t="shared" si="29"/>
        <v>0</v>
      </c>
      <c r="U84" s="128">
        <f t="shared" si="27"/>
        <v>0</v>
      </c>
      <c r="V84" s="136"/>
    </row>
    <row r="85" spans="1:22" s="130" customFormat="1" ht="12" customHeight="1">
      <c r="A85" s="45"/>
      <c r="B85" s="40"/>
      <c r="C85" s="40"/>
      <c r="D85" s="46"/>
      <c r="E85" s="149" t="s">
        <v>541</v>
      </c>
      <c r="F85" s="38" t="s">
        <v>540</v>
      </c>
      <c r="G85" s="150">
        <f>H85+I85</f>
        <v>0</v>
      </c>
      <c r="H85" s="150">
        <v>0</v>
      </c>
      <c r="I85" s="150">
        <v>0</v>
      </c>
      <c r="J85" s="128">
        <f t="shared" si="18"/>
        <v>0</v>
      </c>
      <c r="K85" s="128">
        <f t="shared" si="24"/>
        <v>0</v>
      </c>
      <c r="L85" s="128">
        <f t="shared" si="28"/>
        <v>0</v>
      </c>
      <c r="M85" s="128">
        <f t="shared" si="19"/>
        <v>0</v>
      </c>
      <c r="N85" s="128">
        <f t="shared" si="20"/>
        <v>0</v>
      </c>
      <c r="O85" s="128">
        <f t="shared" si="21"/>
        <v>0</v>
      </c>
      <c r="P85" s="128">
        <f t="shared" si="22"/>
        <v>0</v>
      </c>
      <c r="Q85" s="128">
        <f t="shared" si="25"/>
        <v>0</v>
      </c>
      <c r="R85" s="128">
        <f t="shared" si="26"/>
        <v>0</v>
      </c>
      <c r="S85" s="128">
        <f t="shared" si="23"/>
        <v>0</v>
      </c>
      <c r="T85" s="146">
        <f t="shared" si="29"/>
        <v>0</v>
      </c>
      <c r="U85" s="128">
        <f t="shared" si="27"/>
        <v>0</v>
      </c>
      <c r="V85" s="129"/>
    </row>
    <row r="86" spans="1:22" ht="22.5" customHeight="1">
      <c r="A86" s="41"/>
      <c r="B86" s="39"/>
      <c r="C86" s="39"/>
      <c r="D86" s="37"/>
      <c r="E86" s="159" t="s">
        <v>601</v>
      </c>
      <c r="F86" s="160"/>
      <c r="G86" s="160">
        <f>G87</f>
        <v>0</v>
      </c>
      <c r="H86" s="160">
        <f>H87</f>
        <v>0</v>
      </c>
      <c r="I86" s="160">
        <f>I87</f>
        <v>0</v>
      </c>
      <c r="J86" s="160">
        <f>J87</f>
        <v>0</v>
      </c>
      <c r="K86" s="160">
        <f>K87</f>
        <v>0</v>
      </c>
      <c r="L86" s="128">
        <f t="shared" si="28"/>
        <v>0</v>
      </c>
      <c r="M86" s="128">
        <f t="shared" si="19"/>
        <v>0</v>
      </c>
      <c r="N86" s="128">
        <f t="shared" si="20"/>
        <v>0</v>
      </c>
      <c r="O86" s="128">
        <f t="shared" si="21"/>
        <v>0</v>
      </c>
      <c r="P86" s="128">
        <f t="shared" si="22"/>
        <v>0</v>
      </c>
      <c r="Q86" s="128">
        <f t="shared" si="25"/>
        <v>0</v>
      </c>
      <c r="R86" s="128">
        <f t="shared" si="26"/>
        <v>0</v>
      </c>
      <c r="S86" s="128">
        <f t="shared" si="23"/>
        <v>0</v>
      </c>
      <c r="T86" s="146">
        <f t="shared" si="29"/>
        <v>0</v>
      </c>
      <c r="U86" s="128">
        <f t="shared" si="27"/>
        <v>0</v>
      </c>
      <c r="V86" s="136"/>
    </row>
    <row r="87" spans="1:22" s="130" customFormat="1" ht="12" customHeight="1">
      <c r="A87" s="45"/>
      <c r="B87" s="40"/>
      <c r="C87" s="40"/>
      <c r="D87" s="46"/>
      <c r="E87" s="149" t="s">
        <v>541</v>
      </c>
      <c r="F87" s="38" t="s">
        <v>540</v>
      </c>
      <c r="G87" s="150">
        <f>H87+I87</f>
        <v>0</v>
      </c>
      <c r="H87" s="150">
        <v>0</v>
      </c>
      <c r="I87" s="150">
        <v>0</v>
      </c>
      <c r="J87" s="128">
        <f t="shared" si="18"/>
        <v>0</v>
      </c>
      <c r="K87" s="128">
        <f t="shared" si="24"/>
        <v>0</v>
      </c>
      <c r="L87" s="128">
        <f t="shared" si="28"/>
        <v>0</v>
      </c>
      <c r="M87" s="128">
        <f t="shared" si="19"/>
        <v>0</v>
      </c>
      <c r="N87" s="128">
        <f t="shared" si="20"/>
        <v>0</v>
      </c>
      <c r="O87" s="128">
        <f t="shared" si="21"/>
        <v>0</v>
      </c>
      <c r="P87" s="128">
        <f t="shared" si="22"/>
        <v>0</v>
      </c>
      <c r="Q87" s="128">
        <f t="shared" si="25"/>
        <v>0</v>
      </c>
      <c r="R87" s="128">
        <f t="shared" si="26"/>
        <v>0</v>
      </c>
      <c r="S87" s="128">
        <f t="shared" si="23"/>
        <v>0</v>
      </c>
      <c r="T87" s="146">
        <f t="shared" si="29"/>
        <v>0</v>
      </c>
      <c r="U87" s="128">
        <f t="shared" si="27"/>
        <v>0</v>
      </c>
      <c r="V87" s="129"/>
    </row>
    <row r="88" spans="1:22" ht="23.25" customHeight="1">
      <c r="A88" s="41"/>
      <c r="B88" s="39"/>
      <c r="C88" s="39"/>
      <c r="D88" s="37"/>
      <c r="E88" s="159" t="s">
        <v>602</v>
      </c>
      <c r="F88" s="160"/>
      <c r="G88" s="160">
        <f>G89</f>
        <v>0</v>
      </c>
      <c r="H88" s="160">
        <f>H89</f>
        <v>0</v>
      </c>
      <c r="I88" s="160">
        <f>I89</f>
        <v>0</v>
      </c>
      <c r="J88" s="160">
        <f>J89</f>
        <v>0</v>
      </c>
      <c r="K88" s="160">
        <f>K89</f>
        <v>0</v>
      </c>
      <c r="L88" s="128">
        <f t="shared" si="28"/>
        <v>0</v>
      </c>
      <c r="M88" s="128">
        <f t="shared" si="19"/>
        <v>0</v>
      </c>
      <c r="N88" s="128">
        <f t="shared" si="20"/>
        <v>0</v>
      </c>
      <c r="O88" s="128">
        <f t="shared" si="21"/>
        <v>0</v>
      </c>
      <c r="P88" s="128">
        <f t="shared" si="22"/>
        <v>0</v>
      </c>
      <c r="Q88" s="128">
        <f t="shared" si="25"/>
        <v>0</v>
      </c>
      <c r="R88" s="128">
        <f t="shared" si="26"/>
        <v>0</v>
      </c>
      <c r="S88" s="128">
        <f t="shared" si="23"/>
        <v>0</v>
      </c>
      <c r="T88" s="146">
        <f t="shared" si="29"/>
        <v>0</v>
      </c>
      <c r="U88" s="128">
        <f t="shared" si="27"/>
        <v>0</v>
      </c>
      <c r="V88" s="136"/>
    </row>
    <row r="89" spans="1:22" s="130" customFormat="1" ht="15" customHeight="1">
      <c r="A89" s="45"/>
      <c r="B89" s="40"/>
      <c r="C89" s="40"/>
      <c r="D89" s="46"/>
      <c r="E89" s="149" t="s">
        <v>541</v>
      </c>
      <c r="F89" s="38" t="s">
        <v>540</v>
      </c>
      <c r="G89" s="150">
        <f>H89+I89</f>
        <v>0</v>
      </c>
      <c r="H89" s="150">
        <v>0</v>
      </c>
      <c r="I89" s="150">
        <v>0</v>
      </c>
      <c r="J89" s="128">
        <f t="shared" si="18"/>
        <v>0</v>
      </c>
      <c r="K89" s="128">
        <f t="shared" si="24"/>
        <v>0</v>
      </c>
      <c r="L89" s="128">
        <f t="shared" si="28"/>
        <v>0</v>
      </c>
      <c r="M89" s="128">
        <f t="shared" si="19"/>
        <v>0</v>
      </c>
      <c r="N89" s="128">
        <f t="shared" si="20"/>
        <v>0</v>
      </c>
      <c r="O89" s="128">
        <f t="shared" si="21"/>
        <v>0</v>
      </c>
      <c r="P89" s="128">
        <f t="shared" si="22"/>
        <v>0</v>
      </c>
      <c r="Q89" s="128">
        <f t="shared" si="25"/>
        <v>0</v>
      </c>
      <c r="R89" s="128">
        <f t="shared" si="26"/>
        <v>0</v>
      </c>
      <c r="S89" s="128">
        <f t="shared" si="23"/>
        <v>0</v>
      </c>
      <c r="T89" s="146">
        <f t="shared" si="29"/>
        <v>0</v>
      </c>
      <c r="U89" s="128">
        <f t="shared" si="27"/>
        <v>0</v>
      </c>
      <c r="V89" s="129"/>
    </row>
    <row r="90" spans="1:22" ht="24.75" customHeight="1">
      <c r="A90" s="126" t="s">
        <v>216</v>
      </c>
      <c r="B90" s="127" t="s">
        <v>196</v>
      </c>
      <c r="C90" s="127" t="s">
        <v>217</v>
      </c>
      <c r="D90" s="127" t="s">
        <v>197</v>
      </c>
      <c r="E90" s="159" t="s">
        <v>218</v>
      </c>
      <c r="F90" s="161"/>
      <c r="G90" s="161">
        <f>G92+G99</f>
        <v>10000</v>
      </c>
      <c r="H90" s="161">
        <f>H92+H99</f>
        <v>10000</v>
      </c>
      <c r="I90" s="161">
        <f>I92+I99</f>
        <v>0</v>
      </c>
      <c r="J90" s="161">
        <f>J92+J99</f>
        <v>20000</v>
      </c>
      <c r="K90" s="161">
        <f>K92</f>
        <v>20000</v>
      </c>
      <c r="L90" s="128">
        <f t="shared" si="28"/>
        <v>0</v>
      </c>
      <c r="M90" s="128">
        <f t="shared" si="19"/>
        <v>10000</v>
      </c>
      <c r="N90" s="128">
        <f t="shared" si="20"/>
        <v>10000</v>
      </c>
      <c r="O90" s="128">
        <f t="shared" si="21"/>
        <v>0</v>
      </c>
      <c r="P90" s="128">
        <f t="shared" si="22"/>
        <v>22600</v>
      </c>
      <c r="Q90" s="128">
        <f t="shared" si="25"/>
        <v>22600</v>
      </c>
      <c r="R90" s="128">
        <f t="shared" si="26"/>
        <v>0</v>
      </c>
      <c r="S90" s="128">
        <f t="shared" si="23"/>
        <v>25990</v>
      </c>
      <c r="T90" s="146">
        <f t="shared" si="29"/>
        <v>25990</v>
      </c>
      <c r="U90" s="128">
        <f t="shared" si="27"/>
        <v>0</v>
      </c>
      <c r="V90" s="136"/>
    </row>
    <row r="91" spans="1:22" ht="12.75" customHeight="1">
      <c r="A91" s="41"/>
      <c r="B91" s="39"/>
      <c r="C91" s="39"/>
      <c r="D91" s="37"/>
      <c r="E91" s="135" t="s">
        <v>202</v>
      </c>
      <c r="F91" s="37"/>
      <c r="G91" s="37"/>
      <c r="H91" s="37"/>
      <c r="I91" s="37"/>
      <c r="J91" s="128">
        <f t="shared" si="18"/>
        <v>0</v>
      </c>
      <c r="K91" s="128">
        <f t="shared" si="24"/>
        <v>0</v>
      </c>
      <c r="L91" s="128">
        <f t="shared" si="28"/>
        <v>0</v>
      </c>
      <c r="M91" s="128">
        <f t="shared" si="19"/>
        <v>0</v>
      </c>
      <c r="N91" s="128">
        <f t="shared" si="20"/>
        <v>0</v>
      </c>
      <c r="O91" s="128">
        <f t="shared" si="21"/>
        <v>0</v>
      </c>
      <c r="P91" s="128">
        <f t="shared" si="22"/>
        <v>0</v>
      </c>
      <c r="Q91" s="128">
        <f t="shared" si="25"/>
        <v>0</v>
      </c>
      <c r="R91" s="128">
        <f t="shared" si="26"/>
        <v>0</v>
      </c>
      <c r="S91" s="128">
        <f t="shared" si="23"/>
        <v>0</v>
      </c>
      <c r="T91" s="146">
        <f t="shared" si="29"/>
        <v>0</v>
      </c>
      <c r="U91" s="128">
        <f t="shared" si="27"/>
        <v>0</v>
      </c>
      <c r="V91" s="136"/>
    </row>
    <row r="92" spans="1:22" s="130" customFormat="1" ht="24.75" customHeight="1">
      <c r="A92" s="62" t="s">
        <v>219</v>
      </c>
      <c r="B92" s="38" t="s">
        <v>196</v>
      </c>
      <c r="C92" s="38" t="s">
        <v>217</v>
      </c>
      <c r="D92" s="38" t="s">
        <v>200</v>
      </c>
      <c r="E92" s="149" t="s">
        <v>218</v>
      </c>
      <c r="F92" s="46"/>
      <c r="G92" s="150">
        <f>G94+G96</f>
        <v>10000</v>
      </c>
      <c r="H92" s="150">
        <f>H94+H96</f>
        <v>10000</v>
      </c>
      <c r="I92" s="150">
        <f>I94+I96</f>
        <v>0</v>
      </c>
      <c r="J92" s="150">
        <f>J94+J96</f>
        <v>20000</v>
      </c>
      <c r="K92" s="150">
        <f>K94+K96+K99</f>
        <v>20000</v>
      </c>
      <c r="L92" s="128">
        <f t="shared" si="28"/>
        <v>0</v>
      </c>
      <c r="M92" s="128">
        <f t="shared" si="19"/>
        <v>10000</v>
      </c>
      <c r="N92" s="128">
        <f t="shared" si="20"/>
        <v>10000</v>
      </c>
      <c r="O92" s="128">
        <f t="shared" si="21"/>
        <v>0</v>
      </c>
      <c r="P92" s="128">
        <f t="shared" si="22"/>
        <v>22600</v>
      </c>
      <c r="Q92" s="128">
        <f t="shared" si="25"/>
        <v>22600</v>
      </c>
      <c r="R92" s="128">
        <f t="shared" si="26"/>
        <v>0</v>
      </c>
      <c r="S92" s="128">
        <f t="shared" si="23"/>
        <v>25990</v>
      </c>
      <c r="T92" s="146">
        <f t="shared" si="29"/>
        <v>25990</v>
      </c>
      <c r="U92" s="128">
        <f t="shared" si="27"/>
        <v>0</v>
      </c>
      <c r="V92" s="129"/>
    </row>
    <row r="93" spans="1:22" ht="12" customHeight="1">
      <c r="A93" s="41"/>
      <c r="B93" s="39"/>
      <c r="C93" s="39"/>
      <c r="D93" s="37"/>
      <c r="E93" s="135" t="s">
        <v>5</v>
      </c>
      <c r="F93" s="37"/>
      <c r="G93" s="37"/>
      <c r="H93" s="37"/>
      <c r="I93" s="37"/>
      <c r="J93" s="128">
        <f t="shared" si="18"/>
        <v>0</v>
      </c>
      <c r="K93" s="128">
        <f t="shared" si="24"/>
        <v>0</v>
      </c>
      <c r="L93" s="128">
        <f t="shared" si="28"/>
        <v>0</v>
      </c>
      <c r="M93" s="128">
        <f t="shared" si="19"/>
        <v>0</v>
      </c>
      <c r="N93" s="128">
        <f t="shared" si="20"/>
        <v>0</v>
      </c>
      <c r="O93" s="128">
        <f t="shared" si="21"/>
        <v>0</v>
      </c>
      <c r="P93" s="128">
        <f t="shared" si="22"/>
        <v>0</v>
      </c>
      <c r="Q93" s="128">
        <f t="shared" si="25"/>
        <v>0</v>
      </c>
      <c r="R93" s="128">
        <f t="shared" si="26"/>
        <v>0</v>
      </c>
      <c r="S93" s="128">
        <f t="shared" si="23"/>
        <v>0</v>
      </c>
      <c r="T93" s="146">
        <f t="shared" si="29"/>
        <v>0</v>
      </c>
      <c r="U93" s="128">
        <f t="shared" si="27"/>
        <v>0</v>
      </c>
      <c r="V93" s="136"/>
    </row>
    <row r="94" spans="1:22" ht="40.5" customHeight="1">
      <c r="A94" s="41"/>
      <c r="B94" s="39"/>
      <c r="C94" s="39"/>
      <c r="D94" s="37"/>
      <c r="E94" s="159" t="s">
        <v>603</v>
      </c>
      <c r="F94" s="160"/>
      <c r="G94" s="160">
        <f>G95</f>
        <v>2000</v>
      </c>
      <c r="H94" s="160">
        <f>H95</f>
        <v>2000</v>
      </c>
      <c r="I94" s="160">
        <f>I95</f>
        <v>0</v>
      </c>
      <c r="J94" s="160">
        <f>J95</f>
        <v>4000</v>
      </c>
      <c r="K94" s="160">
        <f>K95</f>
        <v>4000</v>
      </c>
      <c r="L94" s="128">
        <f t="shared" si="28"/>
        <v>0</v>
      </c>
      <c r="M94" s="128">
        <f t="shared" si="19"/>
        <v>2000</v>
      </c>
      <c r="N94" s="128">
        <f t="shared" si="20"/>
        <v>2000</v>
      </c>
      <c r="O94" s="128">
        <f t="shared" si="21"/>
        <v>0</v>
      </c>
      <c r="P94" s="128">
        <f t="shared" si="22"/>
        <v>4520</v>
      </c>
      <c r="Q94" s="128">
        <f t="shared" si="25"/>
        <v>4520</v>
      </c>
      <c r="R94" s="128">
        <f t="shared" si="26"/>
        <v>0</v>
      </c>
      <c r="S94" s="128">
        <f t="shared" si="23"/>
        <v>5198</v>
      </c>
      <c r="T94" s="146">
        <f t="shared" si="29"/>
        <v>5198</v>
      </c>
      <c r="U94" s="128">
        <f t="shared" si="27"/>
        <v>0</v>
      </c>
      <c r="V94" s="136"/>
    </row>
    <row r="95" spans="1:22" s="130" customFormat="1" ht="15" customHeight="1">
      <c r="A95" s="45"/>
      <c r="B95" s="40"/>
      <c r="C95" s="40"/>
      <c r="D95" s="46"/>
      <c r="E95" s="149" t="s">
        <v>503</v>
      </c>
      <c r="F95" s="38" t="s">
        <v>504</v>
      </c>
      <c r="G95" s="150">
        <f>H95+I95</f>
        <v>2000</v>
      </c>
      <c r="H95" s="150">
        <v>2000</v>
      </c>
      <c r="I95" s="150">
        <v>0</v>
      </c>
      <c r="J95" s="128">
        <f t="shared" si="18"/>
        <v>4000</v>
      </c>
      <c r="K95" s="128">
        <f>H95*100/100+H95</f>
        <v>4000</v>
      </c>
      <c r="L95" s="128">
        <f t="shared" si="28"/>
        <v>0</v>
      </c>
      <c r="M95" s="128">
        <f t="shared" si="19"/>
        <v>2000</v>
      </c>
      <c r="N95" s="128">
        <f t="shared" si="20"/>
        <v>2000</v>
      </c>
      <c r="O95" s="128">
        <f t="shared" si="21"/>
        <v>0</v>
      </c>
      <c r="P95" s="128">
        <f t="shared" si="22"/>
        <v>4520</v>
      </c>
      <c r="Q95" s="128">
        <f t="shared" si="25"/>
        <v>4520</v>
      </c>
      <c r="R95" s="128">
        <f t="shared" si="26"/>
        <v>0</v>
      </c>
      <c r="S95" s="128">
        <f t="shared" si="23"/>
        <v>5198</v>
      </c>
      <c r="T95" s="146">
        <f t="shared" si="29"/>
        <v>5198</v>
      </c>
      <c r="U95" s="128">
        <f t="shared" si="27"/>
        <v>0</v>
      </c>
      <c r="V95" s="129"/>
    </row>
    <row r="96" spans="1:22" ht="36.75" customHeight="1">
      <c r="A96" s="41"/>
      <c r="B96" s="39"/>
      <c r="C96" s="39"/>
      <c r="D96" s="37"/>
      <c r="E96" s="159" t="s">
        <v>604</v>
      </c>
      <c r="F96" s="160"/>
      <c r="G96" s="160">
        <f>G97+G98</f>
        <v>8000</v>
      </c>
      <c r="H96" s="160">
        <f>H97+H98</f>
        <v>8000</v>
      </c>
      <c r="I96" s="160">
        <f>I97+I98</f>
        <v>0</v>
      </c>
      <c r="J96" s="160">
        <f>J97+J98</f>
        <v>16000</v>
      </c>
      <c r="K96" s="160">
        <f>K97+K98</f>
        <v>16000</v>
      </c>
      <c r="L96" s="128">
        <f t="shared" si="28"/>
        <v>0</v>
      </c>
      <c r="M96" s="128">
        <f t="shared" si="19"/>
        <v>8000</v>
      </c>
      <c r="N96" s="128">
        <f t="shared" si="20"/>
        <v>8000</v>
      </c>
      <c r="O96" s="128">
        <f t="shared" si="21"/>
        <v>0</v>
      </c>
      <c r="P96" s="128">
        <f t="shared" si="22"/>
        <v>18080</v>
      </c>
      <c r="Q96" s="128">
        <f t="shared" si="25"/>
        <v>18080</v>
      </c>
      <c r="R96" s="128">
        <f t="shared" si="26"/>
        <v>0</v>
      </c>
      <c r="S96" s="128">
        <f t="shared" si="23"/>
        <v>20792</v>
      </c>
      <c r="T96" s="146">
        <f t="shared" si="29"/>
        <v>20792</v>
      </c>
      <c r="U96" s="128">
        <f t="shared" si="27"/>
        <v>0</v>
      </c>
      <c r="V96" s="136"/>
    </row>
    <row r="97" spans="1:22" s="130" customFormat="1" ht="13.5" customHeight="1">
      <c r="A97" s="45"/>
      <c r="B97" s="40"/>
      <c r="C97" s="40"/>
      <c r="D97" s="46"/>
      <c r="E97" s="149" t="s">
        <v>428</v>
      </c>
      <c r="F97" s="38" t="s">
        <v>427</v>
      </c>
      <c r="G97" s="150">
        <f>H97+I97</f>
        <v>5000</v>
      </c>
      <c r="H97" s="150">
        <v>5000</v>
      </c>
      <c r="I97" s="150">
        <v>0</v>
      </c>
      <c r="J97" s="128">
        <f t="shared" si="18"/>
        <v>10000</v>
      </c>
      <c r="K97" s="128">
        <f>H97*100/100+H97</f>
        <v>10000</v>
      </c>
      <c r="L97" s="128">
        <f t="shared" si="28"/>
        <v>0</v>
      </c>
      <c r="M97" s="128">
        <f t="shared" si="19"/>
        <v>5000</v>
      </c>
      <c r="N97" s="128">
        <f t="shared" si="20"/>
        <v>5000</v>
      </c>
      <c r="O97" s="128">
        <f t="shared" si="21"/>
        <v>0</v>
      </c>
      <c r="P97" s="128">
        <f t="shared" si="22"/>
        <v>11300</v>
      </c>
      <c r="Q97" s="128">
        <f t="shared" si="25"/>
        <v>11300</v>
      </c>
      <c r="R97" s="128">
        <f t="shared" si="26"/>
        <v>0</v>
      </c>
      <c r="S97" s="128">
        <f t="shared" si="23"/>
        <v>12995</v>
      </c>
      <c r="T97" s="146">
        <f t="shared" si="29"/>
        <v>12995</v>
      </c>
      <c r="U97" s="128">
        <f t="shared" si="27"/>
        <v>0</v>
      </c>
      <c r="V97" s="129"/>
    </row>
    <row r="98" spans="1:22" s="130" customFormat="1" ht="13.5" customHeight="1">
      <c r="A98" s="45"/>
      <c r="B98" s="40"/>
      <c r="C98" s="40"/>
      <c r="D98" s="46"/>
      <c r="E98" s="149" t="s">
        <v>503</v>
      </c>
      <c r="F98" s="38" t="s">
        <v>504</v>
      </c>
      <c r="G98" s="150">
        <f>H98+I98</f>
        <v>3000</v>
      </c>
      <c r="H98" s="150">
        <v>3000</v>
      </c>
      <c r="I98" s="150">
        <v>0</v>
      </c>
      <c r="J98" s="128">
        <f t="shared" si="18"/>
        <v>6000</v>
      </c>
      <c r="K98" s="128">
        <f>H98*100/100+H98</f>
        <v>6000</v>
      </c>
      <c r="L98" s="128">
        <f t="shared" si="28"/>
        <v>0</v>
      </c>
      <c r="M98" s="128">
        <f t="shared" si="19"/>
        <v>3000</v>
      </c>
      <c r="N98" s="128">
        <f t="shared" si="20"/>
        <v>3000</v>
      </c>
      <c r="O98" s="128">
        <f t="shared" si="21"/>
        <v>0</v>
      </c>
      <c r="P98" s="128">
        <f t="shared" si="22"/>
        <v>6780</v>
      </c>
      <c r="Q98" s="128">
        <f t="shared" si="25"/>
        <v>6780</v>
      </c>
      <c r="R98" s="128">
        <f t="shared" si="26"/>
        <v>0</v>
      </c>
      <c r="S98" s="128">
        <f t="shared" si="23"/>
        <v>7797</v>
      </c>
      <c r="T98" s="146">
        <f t="shared" si="29"/>
        <v>7797</v>
      </c>
      <c r="U98" s="128">
        <f t="shared" si="27"/>
        <v>0</v>
      </c>
      <c r="V98" s="129"/>
    </row>
    <row r="99" spans="1:22" s="130" customFormat="1" ht="17.25" customHeight="1">
      <c r="A99" s="45"/>
      <c r="B99" s="40"/>
      <c r="C99" s="40"/>
      <c r="D99" s="46"/>
      <c r="E99" s="139" t="s">
        <v>742</v>
      </c>
      <c r="F99" s="38"/>
      <c r="G99" s="162">
        <f>SUM(G100:G103)</f>
        <v>0</v>
      </c>
      <c r="H99" s="162">
        <f>SUM(H100:H103)</f>
        <v>0</v>
      </c>
      <c r="I99" s="162">
        <f>SUM(I100:I103)</f>
        <v>0</v>
      </c>
      <c r="J99" s="162">
        <f>SUM(J100:J103)</f>
        <v>0</v>
      </c>
      <c r="K99" s="162">
        <f>SUM(K100:K103)</f>
        <v>0</v>
      </c>
      <c r="L99" s="128">
        <f t="shared" si="28"/>
        <v>0</v>
      </c>
      <c r="M99" s="128">
        <f t="shared" si="19"/>
        <v>0</v>
      </c>
      <c r="N99" s="128">
        <f t="shared" si="20"/>
        <v>0</v>
      </c>
      <c r="O99" s="128">
        <f t="shared" si="21"/>
        <v>0</v>
      </c>
      <c r="P99" s="128">
        <f t="shared" si="22"/>
        <v>0</v>
      </c>
      <c r="Q99" s="128">
        <f t="shared" si="25"/>
        <v>0</v>
      </c>
      <c r="R99" s="128">
        <f t="shared" si="26"/>
        <v>0</v>
      </c>
      <c r="S99" s="128">
        <f t="shared" si="23"/>
        <v>0</v>
      </c>
      <c r="T99" s="146">
        <f t="shared" si="29"/>
        <v>0</v>
      </c>
      <c r="U99" s="128">
        <f t="shared" si="27"/>
        <v>0</v>
      </c>
      <c r="V99" s="129"/>
    </row>
    <row r="100" spans="1:22" s="130" customFormat="1" ht="17.25" customHeight="1">
      <c r="A100" s="45"/>
      <c r="B100" s="40"/>
      <c r="C100" s="40"/>
      <c r="D100" s="46"/>
      <c r="E100" s="158" t="s">
        <v>743</v>
      </c>
      <c r="F100" s="38">
        <v>4239</v>
      </c>
      <c r="G100" s="150">
        <f>H100+I100</f>
        <v>0</v>
      </c>
      <c r="H100" s="150">
        <v>0</v>
      </c>
      <c r="I100" s="150">
        <v>0</v>
      </c>
      <c r="J100" s="128">
        <f t="shared" si="18"/>
        <v>0</v>
      </c>
      <c r="K100" s="128">
        <f t="shared" si="24"/>
        <v>0</v>
      </c>
      <c r="L100" s="128">
        <f t="shared" si="28"/>
        <v>0</v>
      </c>
      <c r="M100" s="128">
        <f t="shared" si="19"/>
        <v>0</v>
      </c>
      <c r="N100" s="128">
        <f t="shared" si="20"/>
        <v>0</v>
      </c>
      <c r="O100" s="128">
        <f t="shared" si="21"/>
        <v>0</v>
      </c>
      <c r="P100" s="128">
        <f t="shared" si="22"/>
        <v>0</v>
      </c>
      <c r="Q100" s="128">
        <f t="shared" si="25"/>
        <v>0</v>
      </c>
      <c r="R100" s="128">
        <f t="shared" si="26"/>
        <v>0</v>
      </c>
      <c r="S100" s="128">
        <f t="shared" si="23"/>
        <v>0</v>
      </c>
      <c r="T100" s="146">
        <f t="shared" si="29"/>
        <v>0</v>
      </c>
      <c r="U100" s="128">
        <f t="shared" si="27"/>
        <v>0</v>
      </c>
      <c r="V100" s="129"/>
    </row>
    <row r="101" spans="1:22" s="130" customFormat="1" ht="17.25" customHeight="1">
      <c r="A101" s="45"/>
      <c r="B101" s="40"/>
      <c r="C101" s="40"/>
      <c r="D101" s="46"/>
      <c r="E101" s="149" t="s">
        <v>428</v>
      </c>
      <c r="F101" s="38">
        <v>4241</v>
      </c>
      <c r="G101" s="150">
        <f>H101+I101</f>
        <v>0</v>
      </c>
      <c r="H101" s="150">
        <v>0</v>
      </c>
      <c r="I101" s="150">
        <v>0</v>
      </c>
      <c r="J101" s="128">
        <f t="shared" si="18"/>
        <v>0</v>
      </c>
      <c r="K101" s="128">
        <f t="shared" si="24"/>
        <v>0</v>
      </c>
      <c r="L101" s="128">
        <f t="shared" si="28"/>
        <v>0</v>
      </c>
      <c r="M101" s="128">
        <f t="shared" si="19"/>
        <v>0</v>
      </c>
      <c r="N101" s="128">
        <f t="shared" si="20"/>
        <v>0</v>
      </c>
      <c r="O101" s="128">
        <f t="shared" si="21"/>
        <v>0</v>
      </c>
      <c r="P101" s="128">
        <f t="shared" si="22"/>
        <v>0</v>
      </c>
      <c r="Q101" s="128">
        <f t="shared" si="25"/>
        <v>0</v>
      </c>
      <c r="R101" s="128">
        <f t="shared" si="26"/>
        <v>0</v>
      </c>
      <c r="S101" s="128">
        <f t="shared" si="23"/>
        <v>0</v>
      </c>
      <c r="T101" s="146">
        <f t="shared" si="29"/>
        <v>0</v>
      </c>
      <c r="U101" s="128">
        <f t="shared" si="27"/>
        <v>0</v>
      </c>
      <c r="V101" s="129"/>
    </row>
    <row r="102" spans="1:22" s="130" customFormat="1" ht="17.25" customHeight="1">
      <c r="A102" s="45"/>
      <c r="B102" s="40"/>
      <c r="C102" s="40"/>
      <c r="D102" s="46"/>
      <c r="E102" s="149" t="s">
        <v>524</v>
      </c>
      <c r="F102" s="38" t="s">
        <v>523</v>
      </c>
      <c r="G102" s="150">
        <f>H102+I102</f>
        <v>0</v>
      </c>
      <c r="H102" s="150">
        <v>0</v>
      </c>
      <c r="I102" s="150">
        <v>0</v>
      </c>
      <c r="J102" s="128">
        <f t="shared" si="18"/>
        <v>0</v>
      </c>
      <c r="K102" s="128">
        <f t="shared" si="24"/>
        <v>0</v>
      </c>
      <c r="L102" s="128">
        <f t="shared" si="28"/>
        <v>0</v>
      </c>
      <c r="M102" s="128">
        <f t="shared" si="19"/>
        <v>0</v>
      </c>
      <c r="N102" s="128">
        <f t="shared" si="20"/>
        <v>0</v>
      </c>
      <c r="O102" s="128">
        <f t="shared" si="21"/>
        <v>0</v>
      </c>
      <c r="P102" s="128">
        <f t="shared" si="22"/>
        <v>0</v>
      </c>
      <c r="Q102" s="128">
        <f t="shared" si="25"/>
        <v>0</v>
      </c>
      <c r="R102" s="128">
        <f t="shared" si="26"/>
        <v>0</v>
      </c>
      <c r="S102" s="128">
        <f t="shared" si="23"/>
        <v>0</v>
      </c>
      <c r="T102" s="146">
        <f t="shared" si="29"/>
        <v>0</v>
      </c>
      <c r="U102" s="128">
        <f t="shared" si="27"/>
        <v>0</v>
      </c>
      <c r="V102" s="129"/>
    </row>
    <row r="103" spans="1:22" s="130" customFormat="1" ht="17.25" customHeight="1">
      <c r="A103" s="45"/>
      <c r="B103" s="40"/>
      <c r="C103" s="40"/>
      <c r="D103" s="46"/>
      <c r="E103" s="158" t="s">
        <v>744</v>
      </c>
      <c r="F103" s="38">
        <v>5411</v>
      </c>
      <c r="G103" s="150">
        <f>H103+I103</f>
        <v>0</v>
      </c>
      <c r="H103" s="150">
        <v>0</v>
      </c>
      <c r="I103" s="150">
        <v>0</v>
      </c>
      <c r="J103" s="128">
        <f t="shared" si="18"/>
        <v>0</v>
      </c>
      <c r="K103" s="128">
        <f t="shared" si="24"/>
        <v>0</v>
      </c>
      <c r="L103" s="128">
        <f t="shared" si="28"/>
        <v>0</v>
      </c>
      <c r="M103" s="128">
        <f t="shared" si="19"/>
        <v>0</v>
      </c>
      <c r="N103" s="128">
        <f t="shared" si="20"/>
        <v>0</v>
      </c>
      <c r="O103" s="128">
        <f t="shared" si="21"/>
        <v>0</v>
      </c>
      <c r="P103" s="128">
        <f t="shared" si="22"/>
        <v>0</v>
      </c>
      <c r="Q103" s="128">
        <f t="shared" si="25"/>
        <v>0</v>
      </c>
      <c r="R103" s="128">
        <f t="shared" si="26"/>
        <v>0</v>
      </c>
      <c r="S103" s="128">
        <f t="shared" si="23"/>
        <v>0</v>
      </c>
      <c r="T103" s="146">
        <f t="shared" si="29"/>
        <v>0</v>
      </c>
      <c r="U103" s="128">
        <f t="shared" si="27"/>
        <v>0</v>
      </c>
      <c r="V103" s="129"/>
    </row>
    <row r="104" spans="1:22" s="134" customFormat="1" ht="25.5" customHeight="1">
      <c r="A104" s="131" t="s">
        <v>220</v>
      </c>
      <c r="B104" s="132" t="s">
        <v>221</v>
      </c>
      <c r="C104" s="132" t="s">
        <v>197</v>
      </c>
      <c r="D104" s="132" t="s">
        <v>197</v>
      </c>
      <c r="E104" s="72" t="s">
        <v>222</v>
      </c>
      <c r="F104" s="128"/>
      <c r="G104" s="128">
        <f>G106+G110+G116</f>
        <v>0</v>
      </c>
      <c r="H104" s="128">
        <f>H106+H110+H116</f>
        <v>0</v>
      </c>
      <c r="I104" s="128">
        <f>I106+I110+I116</f>
        <v>0</v>
      </c>
      <c r="J104" s="128">
        <f>J106+J110+J116</f>
        <v>0</v>
      </c>
      <c r="K104" s="128">
        <f>K106+K110+K116</f>
        <v>0</v>
      </c>
      <c r="L104" s="128">
        <f t="shared" si="28"/>
        <v>0</v>
      </c>
      <c r="M104" s="128">
        <f t="shared" si="19"/>
        <v>0</v>
      </c>
      <c r="N104" s="128">
        <f t="shared" si="20"/>
        <v>0</v>
      </c>
      <c r="O104" s="128">
        <f t="shared" si="21"/>
        <v>0</v>
      </c>
      <c r="P104" s="128">
        <f t="shared" si="22"/>
        <v>0</v>
      </c>
      <c r="Q104" s="128">
        <f t="shared" si="25"/>
        <v>0</v>
      </c>
      <c r="R104" s="128">
        <f t="shared" si="26"/>
        <v>0</v>
      </c>
      <c r="S104" s="128">
        <f t="shared" si="23"/>
        <v>0</v>
      </c>
      <c r="T104" s="146">
        <f t="shared" si="29"/>
        <v>0</v>
      </c>
      <c r="U104" s="128">
        <f t="shared" si="27"/>
        <v>0</v>
      </c>
      <c r="V104" s="133"/>
    </row>
    <row r="105" spans="1:22" s="130" customFormat="1" ht="15" customHeight="1">
      <c r="A105" s="45"/>
      <c r="B105" s="40"/>
      <c r="C105" s="40"/>
      <c r="D105" s="46"/>
      <c r="E105" s="149" t="s">
        <v>5</v>
      </c>
      <c r="F105" s="46"/>
      <c r="G105" s="46"/>
      <c r="H105" s="46"/>
      <c r="I105" s="46"/>
      <c r="J105" s="128">
        <f t="shared" si="18"/>
        <v>0</v>
      </c>
      <c r="K105" s="128">
        <f t="shared" si="24"/>
        <v>0</v>
      </c>
      <c r="L105" s="128">
        <f t="shared" si="28"/>
        <v>0</v>
      </c>
      <c r="M105" s="128">
        <f t="shared" si="19"/>
        <v>0</v>
      </c>
      <c r="N105" s="128">
        <f t="shared" si="20"/>
        <v>0</v>
      </c>
      <c r="O105" s="128">
        <f t="shared" si="21"/>
        <v>0</v>
      </c>
      <c r="P105" s="128">
        <f t="shared" si="22"/>
        <v>0</v>
      </c>
      <c r="Q105" s="128">
        <f t="shared" si="25"/>
        <v>0</v>
      </c>
      <c r="R105" s="128">
        <f t="shared" si="26"/>
        <v>0</v>
      </c>
      <c r="S105" s="128">
        <f t="shared" si="23"/>
        <v>0</v>
      </c>
      <c r="T105" s="146">
        <f t="shared" si="29"/>
        <v>0</v>
      </c>
      <c r="U105" s="128">
        <f t="shared" si="27"/>
        <v>0</v>
      </c>
      <c r="V105" s="129"/>
    </row>
    <row r="106" spans="1:22" s="142" customFormat="1" ht="15" customHeight="1">
      <c r="A106" s="137" t="s">
        <v>223</v>
      </c>
      <c r="B106" s="138" t="s">
        <v>221</v>
      </c>
      <c r="C106" s="138" t="s">
        <v>224</v>
      </c>
      <c r="D106" s="138" t="s">
        <v>197</v>
      </c>
      <c r="E106" s="139" t="s">
        <v>225</v>
      </c>
      <c r="F106" s="140"/>
      <c r="G106" s="163">
        <f>G108</f>
        <v>0</v>
      </c>
      <c r="H106" s="163">
        <f>H108</f>
        <v>0</v>
      </c>
      <c r="I106" s="163">
        <f>I108</f>
        <v>0</v>
      </c>
      <c r="J106" s="163">
        <f>J108</f>
        <v>0</v>
      </c>
      <c r="K106" s="163">
        <f>K108</f>
        <v>0</v>
      </c>
      <c r="L106" s="128">
        <f t="shared" si="28"/>
        <v>0</v>
      </c>
      <c r="M106" s="128">
        <f t="shared" si="19"/>
        <v>0</v>
      </c>
      <c r="N106" s="128">
        <f t="shared" si="20"/>
        <v>0</v>
      </c>
      <c r="O106" s="128">
        <f t="shared" si="21"/>
        <v>0</v>
      </c>
      <c r="P106" s="128">
        <f t="shared" si="22"/>
        <v>0</v>
      </c>
      <c r="Q106" s="128">
        <f t="shared" si="25"/>
        <v>0</v>
      </c>
      <c r="R106" s="128">
        <f t="shared" si="26"/>
        <v>0</v>
      </c>
      <c r="S106" s="128">
        <f t="shared" si="23"/>
        <v>0</v>
      </c>
      <c r="T106" s="146">
        <f t="shared" si="29"/>
        <v>0</v>
      </c>
      <c r="U106" s="128">
        <f t="shared" si="27"/>
        <v>0</v>
      </c>
      <c r="V106" s="141"/>
    </row>
    <row r="107" spans="1:22" s="130" customFormat="1" ht="15" customHeight="1">
      <c r="A107" s="45"/>
      <c r="B107" s="40"/>
      <c r="C107" s="40"/>
      <c r="D107" s="46"/>
      <c r="E107" s="149" t="s">
        <v>202</v>
      </c>
      <c r="F107" s="46"/>
      <c r="G107" s="46"/>
      <c r="H107" s="46"/>
      <c r="I107" s="46"/>
      <c r="J107" s="128">
        <f t="shared" si="18"/>
        <v>0</v>
      </c>
      <c r="K107" s="128">
        <f t="shared" si="24"/>
        <v>0</v>
      </c>
      <c r="L107" s="128">
        <f t="shared" si="28"/>
        <v>0</v>
      </c>
      <c r="M107" s="128">
        <f t="shared" si="19"/>
        <v>0</v>
      </c>
      <c r="N107" s="128">
        <f t="shared" si="20"/>
        <v>0</v>
      </c>
      <c r="O107" s="128">
        <f t="shared" si="21"/>
        <v>0</v>
      </c>
      <c r="P107" s="128">
        <f t="shared" si="22"/>
        <v>0</v>
      </c>
      <c r="Q107" s="128">
        <f t="shared" si="25"/>
        <v>0</v>
      </c>
      <c r="R107" s="128">
        <f t="shared" si="26"/>
        <v>0</v>
      </c>
      <c r="S107" s="128">
        <f t="shared" si="23"/>
        <v>0</v>
      </c>
      <c r="T107" s="146">
        <f t="shared" si="29"/>
        <v>0</v>
      </c>
      <c r="U107" s="128">
        <f t="shared" si="27"/>
        <v>0</v>
      </c>
      <c r="V107" s="129"/>
    </row>
    <row r="108" spans="1:22" s="130" customFormat="1" ht="15" customHeight="1">
      <c r="A108" s="62" t="s">
        <v>226</v>
      </c>
      <c r="B108" s="38" t="s">
        <v>221</v>
      </c>
      <c r="C108" s="38" t="s">
        <v>224</v>
      </c>
      <c r="D108" s="38" t="s">
        <v>200</v>
      </c>
      <c r="E108" s="149" t="s">
        <v>225</v>
      </c>
      <c r="F108" s="46"/>
      <c r="G108" s="150">
        <f>G110</f>
        <v>0</v>
      </c>
      <c r="H108" s="150">
        <f>H110</f>
        <v>0</v>
      </c>
      <c r="I108" s="150">
        <f>I110</f>
        <v>0</v>
      </c>
      <c r="J108" s="128">
        <f t="shared" si="18"/>
        <v>0</v>
      </c>
      <c r="K108" s="128">
        <f t="shared" si="24"/>
        <v>0</v>
      </c>
      <c r="L108" s="128">
        <f t="shared" si="28"/>
        <v>0</v>
      </c>
      <c r="M108" s="128">
        <f t="shared" si="19"/>
        <v>0</v>
      </c>
      <c r="N108" s="128">
        <f t="shared" si="20"/>
        <v>0</v>
      </c>
      <c r="O108" s="128">
        <f t="shared" si="21"/>
        <v>0</v>
      </c>
      <c r="P108" s="128">
        <f t="shared" si="22"/>
        <v>0</v>
      </c>
      <c r="Q108" s="128">
        <f t="shared" si="25"/>
        <v>0</v>
      </c>
      <c r="R108" s="128">
        <f t="shared" si="26"/>
        <v>0</v>
      </c>
      <c r="S108" s="128">
        <f t="shared" si="23"/>
        <v>0</v>
      </c>
      <c r="T108" s="146">
        <f t="shared" si="29"/>
        <v>0</v>
      </c>
      <c r="U108" s="128">
        <f t="shared" si="27"/>
        <v>0</v>
      </c>
      <c r="V108" s="129"/>
    </row>
    <row r="109" spans="1:22" s="130" customFormat="1" ht="15" customHeight="1">
      <c r="A109" s="45"/>
      <c r="B109" s="40"/>
      <c r="C109" s="40"/>
      <c r="D109" s="46"/>
      <c r="E109" s="149" t="s">
        <v>5</v>
      </c>
      <c r="F109" s="46"/>
      <c r="G109" s="46"/>
      <c r="H109" s="46"/>
      <c r="I109" s="46"/>
      <c r="J109" s="128">
        <f t="shared" si="18"/>
        <v>0</v>
      </c>
      <c r="K109" s="128">
        <f t="shared" si="24"/>
        <v>0</v>
      </c>
      <c r="L109" s="128">
        <f t="shared" si="28"/>
        <v>0</v>
      </c>
      <c r="M109" s="128">
        <f t="shared" si="19"/>
        <v>0</v>
      </c>
      <c r="N109" s="128">
        <f t="shared" si="20"/>
        <v>0</v>
      </c>
      <c r="O109" s="128">
        <f t="shared" si="21"/>
        <v>0</v>
      </c>
      <c r="P109" s="128">
        <f t="shared" si="22"/>
        <v>0</v>
      </c>
      <c r="Q109" s="128">
        <f t="shared" si="25"/>
        <v>0</v>
      </c>
      <c r="R109" s="128">
        <f t="shared" si="26"/>
        <v>0</v>
      </c>
      <c r="S109" s="128">
        <f t="shared" si="23"/>
        <v>0</v>
      </c>
      <c r="T109" s="146">
        <f t="shared" si="29"/>
        <v>0</v>
      </c>
      <c r="U109" s="128">
        <f t="shared" si="27"/>
        <v>0</v>
      </c>
      <c r="V109" s="129"/>
    </row>
    <row r="110" spans="1:22" s="130" customFormat="1" ht="24" customHeight="1">
      <c r="A110" s="45"/>
      <c r="B110" s="40"/>
      <c r="C110" s="40"/>
      <c r="D110" s="46"/>
      <c r="E110" s="139" t="s">
        <v>605</v>
      </c>
      <c r="F110" s="145"/>
      <c r="G110" s="145">
        <f>SUM(G111:G115)</f>
        <v>0</v>
      </c>
      <c r="H110" s="145">
        <f>SUM(H111:H115)</f>
        <v>0</v>
      </c>
      <c r="I110" s="145">
        <f>SUM(I111:I115)</f>
        <v>0</v>
      </c>
      <c r="J110" s="145">
        <f>SUM(J111:J115)</f>
        <v>0</v>
      </c>
      <c r="K110" s="145">
        <f>SUM(K111:K115)</f>
        <v>0</v>
      </c>
      <c r="L110" s="128">
        <f t="shared" si="28"/>
        <v>0</v>
      </c>
      <c r="M110" s="128">
        <f t="shared" si="19"/>
        <v>0</v>
      </c>
      <c r="N110" s="128">
        <f t="shared" si="20"/>
        <v>0</v>
      </c>
      <c r="O110" s="128">
        <f t="shared" si="21"/>
        <v>0</v>
      </c>
      <c r="P110" s="128">
        <f t="shared" si="22"/>
        <v>0</v>
      </c>
      <c r="Q110" s="128">
        <f t="shared" si="25"/>
        <v>0</v>
      </c>
      <c r="R110" s="128">
        <f t="shared" si="26"/>
        <v>0</v>
      </c>
      <c r="S110" s="128">
        <f t="shared" si="23"/>
        <v>0</v>
      </c>
      <c r="T110" s="146">
        <f t="shared" si="29"/>
        <v>0</v>
      </c>
      <c r="U110" s="128">
        <f t="shared" si="27"/>
        <v>0</v>
      </c>
      <c r="V110" s="129"/>
    </row>
    <row r="111" spans="1:22" s="130" customFormat="1" ht="15" customHeight="1">
      <c r="A111" s="45"/>
      <c r="B111" s="40"/>
      <c r="C111" s="40"/>
      <c r="D111" s="46"/>
      <c r="E111" s="149" t="s">
        <v>397</v>
      </c>
      <c r="F111" s="38" t="s">
        <v>396</v>
      </c>
      <c r="G111" s="150">
        <f>H111+I111</f>
        <v>0</v>
      </c>
      <c r="H111" s="150">
        <v>0</v>
      </c>
      <c r="I111" s="150">
        <v>0</v>
      </c>
      <c r="J111" s="128">
        <f t="shared" si="18"/>
        <v>0</v>
      </c>
      <c r="K111" s="128">
        <f t="shared" si="24"/>
        <v>0</v>
      </c>
      <c r="L111" s="128">
        <f t="shared" si="28"/>
        <v>0</v>
      </c>
      <c r="M111" s="128">
        <f t="shared" si="19"/>
        <v>0</v>
      </c>
      <c r="N111" s="128">
        <f t="shared" si="20"/>
        <v>0</v>
      </c>
      <c r="O111" s="128">
        <f t="shared" si="21"/>
        <v>0</v>
      </c>
      <c r="P111" s="128">
        <f t="shared" si="22"/>
        <v>0</v>
      </c>
      <c r="Q111" s="128">
        <f t="shared" si="25"/>
        <v>0</v>
      </c>
      <c r="R111" s="128">
        <f t="shared" si="26"/>
        <v>0</v>
      </c>
      <c r="S111" s="128">
        <f t="shared" si="23"/>
        <v>0</v>
      </c>
      <c r="T111" s="146">
        <f t="shared" si="29"/>
        <v>0</v>
      </c>
      <c r="U111" s="128">
        <f t="shared" si="27"/>
        <v>0</v>
      </c>
      <c r="V111" s="129"/>
    </row>
    <row r="112" spans="1:22" s="130" customFormat="1" ht="15" customHeight="1">
      <c r="A112" s="45"/>
      <c r="B112" s="40"/>
      <c r="C112" s="40"/>
      <c r="D112" s="46"/>
      <c r="E112" s="149" t="s">
        <v>428</v>
      </c>
      <c r="F112" s="38" t="s">
        <v>427</v>
      </c>
      <c r="G112" s="150">
        <f>H112+I112</f>
        <v>0</v>
      </c>
      <c r="H112" s="150">
        <v>0</v>
      </c>
      <c r="I112" s="150">
        <v>0</v>
      </c>
      <c r="J112" s="128">
        <f t="shared" si="18"/>
        <v>0</v>
      </c>
      <c r="K112" s="128">
        <f t="shared" si="24"/>
        <v>0</v>
      </c>
      <c r="L112" s="128">
        <f t="shared" si="28"/>
        <v>0</v>
      </c>
      <c r="M112" s="128">
        <f t="shared" si="19"/>
        <v>0</v>
      </c>
      <c r="N112" s="128">
        <f t="shared" si="20"/>
        <v>0</v>
      </c>
      <c r="O112" s="128">
        <f t="shared" si="21"/>
        <v>0</v>
      </c>
      <c r="P112" s="128">
        <f t="shared" si="22"/>
        <v>0</v>
      </c>
      <c r="Q112" s="128">
        <f t="shared" si="25"/>
        <v>0</v>
      </c>
      <c r="R112" s="128">
        <f t="shared" si="26"/>
        <v>0</v>
      </c>
      <c r="S112" s="128">
        <f t="shared" si="23"/>
        <v>0</v>
      </c>
      <c r="T112" s="146">
        <f t="shared" si="29"/>
        <v>0</v>
      </c>
      <c r="U112" s="128">
        <f t="shared" si="27"/>
        <v>0</v>
      </c>
      <c r="V112" s="129"/>
    </row>
    <row r="113" spans="1:22" s="130" customFormat="1" ht="15" customHeight="1">
      <c r="A113" s="45"/>
      <c r="B113" s="40"/>
      <c r="C113" s="40"/>
      <c r="D113" s="46"/>
      <c r="E113" s="149" t="s">
        <v>526</v>
      </c>
      <c r="F113" s="38" t="s">
        <v>525</v>
      </c>
      <c r="G113" s="150">
        <f>H113+I113</f>
        <v>0</v>
      </c>
      <c r="H113" s="150">
        <v>0</v>
      </c>
      <c r="I113" s="150">
        <v>0</v>
      </c>
      <c r="J113" s="128">
        <f t="shared" si="18"/>
        <v>0</v>
      </c>
      <c r="K113" s="128">
        <f t="shared" si="24"/>
        <v>0</v>
      </c>
      <c r="L113" s="128">
        <f t="shared" si="28"/>
        <v>0</v>
      </c>
      <c r="M113" s="128">
        <f t="shared" si="19"/>
        <v>0</v>
      </c>
      <c r="N113" s="128">
        <f t="shared" si="20"/>
        <v>0</v>
      </c>
      <c r="O113" s="128">
        <f t="shared" si="21"/>
        <v>0</v>
      </c>
      <c r="P113" s="128">
        <f t="shared" si="22"/>
        <v>0</v>
      </c>
      <c r="Q113" s="128">
        <f t="shared" si="25"/>
        <v>0</v>
      </c>
      <c r="R113" s="128">
        <f t="shared" si="26"/>
        <v>0</v>
      </c>
      <c r="S113" s="128">
        <f t="shared" si="23"/>
        <v>0</v>
      </c>
      <c r="T113" s="146">
        <f t="shared" si="29"/>
        <v>0</v>
      </c>
      <c r="U113" s="128">
        <f t="shared" si="27"/>
        <v>0</v>
      </c>
      <c r="V113" s="129"/>
    </row>
    <row r="114" spans="1:22" s="130" customFormat="1" ht="15" customHeight="1">
      <c r="A114" s="45"/>
      <c r="B114" s="40"/>
      <c r="C114" s="40"/>
      <c r="D114" s="46"/>
      <c r="E114" s="149" t="s">
        <v>532</v>
      </c>
      <c r="F114" s="38" t="s">
        <v>531</v>
      </c>
      <c r="G114" s="150">
        <f>H114+I114</f>
        <v>0</v>
      </c>
      <c r="H114" s="150">
        <v>0</v>
      </c>
      <c r="I114" s="150">
        <v>0</v>
      </c>
      <c r="J114" s="128">
        <f t="shared" si="18"/>
        <v>0</v>
      </c>
      <c r="K114" s="128">
        <f t="shared" si="24"/>
        <v>0</v>
      </c>
      <c r="L114" s="128">
        <f t="shared" si="28"/>
        <v>0</v>
      </c>
      <c r="M114" s="128">
        <f t="shared" si="19"/>
        <v>0</v>
      </c>
      <c r="N114" s="128">
        <f t="shared" si="20"/>
        <v>0</v>
      </c>
      <c r="O114" s="128">
        <f t="shared" si="21"/>
        <v>0</v>
      </c>
      <c r="P114" s="128">
        <f t="shared" si="22"/>
        <v>0</v>
      </c>
      <c r="Q114" s="128">
        <f t="shared" si="25"/>
        <v>0</v>
      </c>
      <c r="R114" s="128">
        <f t="shared" si="26"/>
        <v>0</v>
      </c>
      <c r="S114" s="128">
        <f t="shared" si="23"/>
        <v>0</v>
      </c>
      <c r="T114" s="146">
        <f t="shared" si="29"/>
        <v>0</v>
      </c>
      <c r="U114" s="128">
        <f t="shared" si="27"/>
        <v>0</v>
      </c>
      <c r="V114" s="129"/>
    </row>
    <row r="115" spans="1:22" s="130" customFormat="1" ht="14.25" customHeight="1">
      <c r="A115" s="45"/>
      <c r="B115" s="40"/>
      <c r="C115" s="40"/>
      <c r="D115" s="46"/>
      <c r="E115" s="149" t="s">
        <v>534</v>
      </c>
      <c r="F115" s="38" t="s">
        <v>535</v>
      </c>
      <c r="G115" s="150">
        <f>H115+I115</f>
        <v>0</v>
      </c>
      <c r="H115" s="150">
        <v>0</v>
      </c>
      <c r="I115" s="150">
        <v>0</v>
      </c>
      <c r="J115" s="128">
        <f t="shared" si="18"/>
        <v>0</v>
      </c>
      <c r="K115" s="128">
        <f t="shared" si="24"/>
        <v>0</v>
      </c>
      <c r="L115" s="128">
        <f t="shared" si="28"/>
        <v>0</v>
      </c>
      <c r="M115" s="128">
        <f t="shared" si="19"/>
        <v>0</v>
      </c>
      <c r="N115" s="128">
        <f t="shared" si="20"/>
        <v>0</v>
      </c>
      <c r="O115" s="128">
        <f t="shared" si="21"/>
        <v>0</v>
      </c>
      <c r="P115" s="128">
        <f t="shared" si="22"/>
        <v>0</v>
      </c>
      <c r="Q115" s="128">
        <f t="shared" si="25"/>
        <v>0</v>
      </c>
      <c r="R115" s="128">
        <f t="shared" si="26"/>
        <v>0</v>
      </c>
      <c r="S115" s="128">
        <f t="shared" si="23"/>
        <v>0</v>
      </c>
      <c r="T115" s="146">
        <f t="shared" si="29"/>
        <v>0</v>
      </c>
      <c r="U115" s="128">
        <f t="shared" si="27"/>
        <v>0</v>
      </c>
      <c r="V115" s="129"/>
    </row>
    <row r="116" spans="1:22" s="142" customFormat="1" ht="19.5" customHeight="1">
      <c r="A116" s="137" t="s">
        <v>227</v>
      </c>
      <c r="B116" s="138" t="s">
        <v>221</v>
      </c>
      <c r="C116" s="138" t="s">
        <v>213</v>
      </c>
      <c r="D116" s="138" t="s">
        <v>197</v>
      </c>
      <c r="E116" s="139" t="s">
        <v>228</v>
      </c>
      <c r="F116" s="140"/>
      <c r="G116" s="140">
        <f>G118</f>
        <v>0</v>
      </c>
      <c r="H116" s="140">
        <f>H118</f>
        <v>0</v>
      </c>
      <c r="I116" s="140">
        <f>I118</f>
        <v>0</v>
      </c>
      <c r="J116" s="140">
        <f>J118</f>
        <v>0</v>
      </c>
      <c r="K116" s="140">
        <f>K118</f>
        <v>0</v>
      </c>
      <c r="L116" s="128">
        <f t="shared" si="28"/>
        <v>0</v>
      </c>
      <c r="M116" s="128">
        <f t="shared" si="19"/>
        <v>0</v>
      </c>
      <c r="N116" s="128">
        <f t="shared" si="20"/>
        <v>0</v>
      </c>
      <c r="O116" s="128">
        <f t="shared" si="21"/>
        <v>0</v>
      </c>
      <c r="P116" s="128">
        <f t="shared" si="22"/>
        <v>0</v>
      </c>
      <c r="Q116" s="128">
        <f t="shared" si="25"/>
        <v>0</v>
      </c>
      <c r="R116" s="128">
        <f t="shared" si="26"/>
        <v>0</v>
      </c>
      <c r="S116" s="128">
        <f t="shared" si="23"/>
        <v>0</v>
      </c>
      <c r="T116" s="146">
        <f t="shared" si="29"/>
        <v>0</v>
      </c>
      <c r="U116" s="128">
        <f t="shared" si="27"/>
        <v>0</v>
      </c>
      <c r="V116" s="141"/>
    </row>
    <row r="117" spans="1:22" ht="12.75" customHeight="1">
      <c r="A117" s="41"/>
      <c r="B117" s="39"/>
      <c r="C117" s="39"/>
      <c r="D117" s="37"/>
      <c r="E117" s="135" t="s">
        <v>202</v>
      </c>
      <c r="F117" s="37"/>
      <c r="G117" s="37"/>
      <c r="H117" s="37"/>
      <c r="I117" s="37"/>
      <c r="J117" s="128">
        <f t="shared" si="18"/>
        <v>0</v>
      </c>
      <c r="K117" s="128">
        <f t="shared" si="24"/>
        <v>0</v>
      </c>
      <c r="L117" s="128">
        <f t="shared" si="28"/>
        <v>0</v>
      </c>
      <c r="M117" s="128">
        <f t="shared" si="19"/>
        <v>0</v>
      </c>
      <c r="N117" s="128">
        <f t="shared" si="20"/>
        <v>0</v>
      </c>
      <c r="O117" s="128">
        <f t="shared" si="21"/>
        <v>0</v>
      </c>
      <c r="P117" s="128">
        <f t="shared" si="22"/>
        <v>0</v>
      </c>
      <c r="Q117" s="128">
        <f t="shared" si="25"/>
        <v>0</v>
      </c>
      <c r="R117" s="128">
        <f t="shared" si="26"/>
        <v>0</v>
      </c>
      <c r="S117" s="128">
        <f t="shared" si="23"/>
        <v>0</v>
      </c>
      <c r="T117" s="146">
        <f t="shared" si="29"/>
        <v>0</v>
      </c>
      <c r="U117" s="128">
        <f t="shared" si="27"/>
        <v>0</v>
      </c>
      <c r="V117" s="136"/>
    </row>
    <row r="118" spans="1:22" s="130" customFormat="1" ht="15" customHeight="1">
      <c r="A118" s="62" t="s">
        <v>229</v>
      </c>
      <c r="B118" s="38" t="s">
        <v>221</v>
      </c>
      <c r="C118" s="38" t="s">
        <v>213</v>
      </c>
      <c r="D118" s="38" t="s">
        <v>200</v>
      </c>
      <c r="E118" s="149" t="s">
        <v>228</v>
      </c>
      <c r="F118" s="46"/>
      <c r="G118" s="151">
        <f>G120+G124</f>
        <v>0</v>
      </c>
      <c r="H118" s="151">
        <v>0</v>
      </c>
      <c r="I118" s="151">
        <f>I120+I124</f>
        <v>0</v>
      </c>
      <c r="J118" s="151">
        <f>J120+J124</f>
        <v>0</v>
      </c>
      <c r="K118" s="151">
        <v>0</v>
      </c>
      <c r="L118" s="128">
        <f t="shared" si="28"/>
        <v>0</v>
      </c>
      <c r="M118" s="128">
        <f t="shared" si="19"/>
        <v>0</v>
      </c>
      <c r="N118" s="128">
        <f t="shared" si="20"/>
        <v>0</v>
      </c>
      <c r="O118" s="128">
        <f t="shared" si="21"/>
        <v>0</v>
      </c>
      <c r="P118" s="128">
        <f t="shared" si="22"/>
        <v>0</v>
      </c>
      <c r="Q118" s="128">
        <f t="shared" si="25"/>
        <v>0</v>
      </c>
      <c r="R118" s="128">
        <f t="shared" si="26"/>
        <v>0</v>
      </c>
      <c r="S118" s="128">
        <f t="shared" si="23"/>
        <v>0</v>
      </c>
      <c r="T118" s="146">
        <f t="shared" si="29"/>
        <v>0</v>
      </c>
      <c r="U118" s="128">
        <f t="shared" si="27"/>
        <v>0</v>
      </c>
      <c r="V118" s="129"/>
    </row>
    <row r="119" spans="1:22" ht="12.75" customHeight="1">
      <c r="A119" s="41"/>
      <c r="B119" s="39"/>
      <c r="C119" s="39"/>
      <c r="D119" s="37"/>
      <c r="E119" s="135" t="s">
        <v>5</v>
      </c>
      <c r="F119" s="37"/>
      <c r="G119" s="37"/>
      <c r="H119" s="37"/>
      <c r="I119" s="37"/>
      <c r="J119" s="128">
        <f t="shared" si="18"/>
        <v>0</v>
      </c>
      <c r="K119" s="128">
        <f t="shared" si="24"/>
        <v>0</v>
      </c>
      <c r="L119" s="128">
        <f t="shared" si="28"/>
        <v>0</v>
      </c>
      <c r="M119" s="128">
        <f t="shared" si="19"/>
        <v>0</v>
      </c>
      <c r="N119" s="128">
        <f t="shared" si="20"/>
        <v>0</v>
      </c>
      <c r="O119" s="128">
        <f t="shared" si="21"/>
        <v>0</v>
      </c>
      <c r="P119" s="128">
        <f t="shared" si="22"/>
        <v>0</v>
      </c>
      <c r="Q119" s="128">
        <f t="shared" si="25"/>
        <v>0</v>
      </c>
      <c r="R119" s="128">
        <f t="shared" si="26"/>
        <v>0</v>
      </c>
      <c r="S119" s="128">
        <f t="shared" si="23"/>
        <v>0</v>
      </c>
      <c r="T119" s="146">
        <f t="shared" si="29"/>
        <v>0</v>
      </c>
      <c r="U119" s="128">
        <f t="shared" si="27"/>
        <v>0</v>
      </c>
      <c r="V119" s="136"/>
    </row>
    <row r="120" spans="1:22" s="130" customFormat="1" ht="34.5" customHeight="1">
      <c r="A120" s="45"/>
      <c r="B120" s="40"/>
      <c r="C120" s="40"/>
      <c r="D120" s="46"/>
      <c r="E120" s="139" t="s">
        <v>606</v>
      </c>
      <c r="F120" s="145"/>
      <c r="G120" s="145">
        <f>G123+G121+G122</f>
        <v>0</v>
      </c>
      <c r="H120" s="145">
        <f>H123+H121+H122</f>
        <v>0</v>
      </c>
      <c r="I120" s="145">
        <f>I123+I121+I122</f>
        <v>0</v>
      </c>
      <c r="J120" s="145">
        <f>J123+J121+J122</f>
        <v>0</v>
      </c>
      <c r="K120" s="145">
        <f>K123+K121+K122</f>
        <v>0</v>
      </c>
      <c r="L120" s="128">
        <f t="shared" si="28"/>
        <v>0</v>
      </c>
      <c r="M120" s="128">
        <f t="shared" si="19"/>
        <v>0</v>
      </c>
      <c r="N120" s="128">
        <f t="shared" si="20"/>
        <v>0</v>
      </c>
      <c r="O120" s="128">
        <f t="shared" si="21"/>
        <v>0</v>
      </c>
      <c r="P120" s="128">
        <f t="shared" si="22"/>
        <v>0</v>
      </c>
      <c r="Q120" s="128">
        <f t="shared" si="25"/>
        <v>0</v>
      </c>
      <c r="R120" s="128">
        <f t="shared" si="26"/>
        <v>0</v>
      </c>
      <c r="S120" s="128">
        <f t="shared" si="23"/>
        <v>0</v>
      </c>
      <c r="T120" s="146">
        <f t="shared" si="29"/>
        <v>0</v>
      </c>
      <c r="U120" s="128">
        <f t="shared" si="27"/>
        <v>0</v>
      </c>
      <c r="V120" s="129"/>
    </row>
    <row r="121" spans="1:22" s="130" customFormat="1" ht="12" customHeight="1">
      <c r="A121" s="45"/>
      <c r="B121" s="40"/>
      <c r="C121" s="40"/>
      <c r="D121" s="46"/>
      <c r="E121" s="158" t="s">
        <v>739</v>
      </c>
      <c r="F121" s="38">
        <v>4269</v>
      </c>
      <c r="G121" s="150">
        <f>H121+I121</f>
        <v>0</v>
      </c>
      <c r="H121" s="150">
        <v>0</v>
      </c>
      <c r="I121" s="150">
        <v>0</v>
      </c>
      <c r="J121" s="128">
        <f t="shared" si="18"/>
        <v>0</v>
      </c>
      <c r="K121" s="128">
        <f t="shared" si="24"/>
        <v>0</v>
      </c>
      <c r="L121" s="128">
        <f t="shared" si="28"/>
        <v>0</v>
      </c>
      <c r="M121" s="128">
        <f t="shared" si="19"/>
        <v>0</v>
      </c>
      <c r="N121" s="128">
        <f t="shared" si="20"/>
        <v>0</v>
      </c>
      <c r="O121" s="128">
        <f t="shared" si="21"/>
        <v>0</v>
      </c>
      <c r="P121" s="128">
        <f t="shared" si="22"/>
        <v>0</v>
      </c>
      <c r="Q121" s="128">
        <f t="shared" si="25"/>
        <v>0</v>
      </c>
      <c r="R121" s="128">
        <f t="shared" si="26"/>
        <v>0</v>
      </c>
      <c r="S121" s="128">
        <f t="shared" si="23"/>
        <v>0</v>
      </c>
      <c r="T121" s="146">
        <f t="shared" si="29"/>
        <v>0</v>
      </c>
      <c r="U121" s="128">
        <f t="shared" si="27"/>
        <v>0</v>
      </c>
      <c r="V121" s="129"/>
    </row>
    <row r="122" spans="1:22" s="130" customFormat="1" ht="24.75" customHeight="1">
      <c r="A122" s="45"/>
      <c r="B122" s="40"/>
      <c r="C122" s="40"/>
      <c r="D122" s="46"/>
      <c r="E122" s="158" t="s">
        <v>745</v>
      </c>
      <c r="F122" s="38">
        <v>4819</v>
      </c>
      <c r="G122" s="150">
        <f>H122+I122</f>
        <v>0</v>
      </c>
      <c r="H122" s="150">
        <v>0</v>
      </c>
      <c r="I122" s="150">
        <v>0</v>
      </c>
      <c r="J122" s="128">
        <f t="shared" si="18"/>
        <v>0</v>
      </c>
      <c r="K122" s="128">
        <f t="shared" si="24"/>
        <v>0</v>
      </c>
      <c r="L122" s="128">
        <f t="shared" si="28"/>
        <v>0</v>
      </c>
      <c r="M122" s="128">
        <f t="shared" si="19"/>
        <v>0</v>
      </c>
      <c r="N122" s="128">
        <f t="shared" si="20"/>
        <v>0</v>
      </c>
      <c r="O122" s="128">
        <f t="shared" si="21"/>
        <v>0</v>
      </c>
      <c r="P122" s="128">
        <f t="shared" si="22"/>
        <v>0</v>
      </c>
      <c r="Q122" s="128">
        <f t="shared" si="25"/>
        <v>0</v>
      </c>
      <c r="R122" s="128">
        <f t="shared" si="26"/>
        <v>0</v>
      </c>
      <c r="S122" s="128">
        <f t="shared" si="23"/>
        <v>0</v>
      </c>
      <c r="T122" s="146">
        <f t="shared" si="29"/>
        <v>0</v>
      </c>
      <c r="U122" s="128">
        <f t="shared" si="27"/>
        <v>0</v>
      </c>
      <c r="V122" s="129"/>
    </row>
    <row r="123" spans="1:22" s="130" customFormat="1" ht="15" customHeight="1">
      <c r="A123" s="45"/>
      <c r="B123" s="40"/>
      <c r="C123" s="40"/>
      <c r="D123" s="46"/>
      <c r="E123" s="149" t="s">
        <v>423</v>
      </c>
      <c r="F123" s="38" t="s">
        <v>424</v>
      </c>
      <c r="G123" s="150">
        <f>H123+I123</f>
        <v>0</v>
      </c>
      <c r="H123" s="150">
        <v>0</v>
      </c>
      <c r="I123" s="150">
        <v>0</v>
      </c>
      <c r="J123" s="128">
        <f t="shared" si="18"/>
        <v>0</v>
      </c>
      <c r="K123" s="128">
        <f t="shared" si="24"/>
        <v>0</v>
      </c>
      <c r="L123" s="128">
        <f t="shared" si="28"/>
        <v>0</v>
      </c>
      <c r="M123" s="128">
        <f t="shared" si="19"/>
        <v>0</v>
      </c>
      <c r="N123" s="128">
        <f t="shared" si="20"/>
        <v>0</v>
      </c>
      <c r="O123" s="128">
        <f t="shared" si="21"/>
        <v>0</v>
      </c>
      <c r="P123" s="128">
        <f t="shared" si="22"/>
        <v>0</v>
      </c>
      <c r="Q123" s="128">
        <f t="shared" si="25"/>
        <v>0</v>
      </c>
      <c r="R123" s="128">
        <f t="shared" si="26"/>
        <v>0</v>
      </c>
      <c r="S123" s="128">
        <f t="shared" si="23"/>
        <v>0</v>
      </c>
      <c r="T123" s="146">
        <f t="shared" si="29"/>
        <v>0</v>
      </c>
      <c r="U123" s="128">
        <f t="shared" si="27"/>
        <v>0</v>
      </c>
      <c r="V123" s="129"/>
    </row>
    <row r="124" spans="1:22" s="130" customFormat="1" ht="23.25" customHeight="1">
      <c r="A124" s="45"/>
      <c r="B124" s="40"/>
      <c r="C124" s="40"/>
      <c r="D124" s="46"/>
      <c r="E124" s="139" t="s">
        <v>607</v>
      </c>
      <c r="F124" s="145"/>
      <c r="G124" s="145">
        <f>G125</f>
        <v>0</v>
      </c>
      <c r="H124" s="145">
        <f>H125</f>
        <v>0</v>
      </c>
      <c r="I124" s="145">
        <f>I125</f>
        <v>0</v>
      </c>
      <c r="J124" s="145">
        <f>J125</f>
        <v>0</v>
      </c>
      <c r="K124" s="145">
        <f>K125</f>
        <v>0</v>
      </c>
      <c r="L124" s="128">
        <f t="shared" si="28"/>
        <v>0</v>
      </c>
      <c r="M124" s="128">
        <f t="shared" si="19"/>
        <v>0</v>
      </c>
      <c r="N124" s="128">
        <f t="shared" si="20"/>
        <v>0</v>
      </c>
      <c r="O124" s="128">
        <f t="shared" si="21"/>
        <v>0</v>
      </c>
      <c r="P124" s="128">
        <f t="shared" si="22"/>
        <v>0</v>
      </c>
      <c r="Q124" s="128">
        <f t="shared" si="25"/>
        <v>0</v>
      </c>
      <c r="R124" s="128">
        <f t="shared" si="26"/>
        <v>0</v>
      </c>
      <c r="S124" s="128">
        <f t="shared" si="23"/>
        <v>0</v>
      </c>
      <c r="T124" s="146">
        <f t="shared" si="29"/>
        <v>0</v>
      </c>
      <c r="U124" s="128">
        <f t="shared" si="27"/>
        <v>0</v>
      </c>
      <c r="V124" s="129"/>
    </row>
    <row r="125" spans="1:22" ht="24" customHeight="1">
      <c r="A125" s="41"/>
      <c r="B125" s="39"/>
      <c r="C125" s="39"/>
      <c r="D125" s="37"/>
      <c r="E125" s="135" t="s">
        <v>458</v>
      </c>
      <c r="F125" s="127" t="s">
        <v>459</v>
      </c>
      <c r="G125" s="150">
        <f>H125+I125</f>
        <v>0</v>
      </c>
      <c r="H125" s="150">
        <v>0</v>
      </c>
      <c r="I125" s="150">
        <v>0</v>
      </c>
      <c r="J125" s="128">
        <f t="shared" si="18"/>
        <v>0</v>
      </c>
      <c r="K125" s="128">
        <f t="shared" si="24"/>
        <v>0</v>
      </c>
      <c r="L125" s="128">
        <f t="shared" si="28"/>
        <v>0</v>
      </c>
      <c r="M125" s="128">
        <f t="shared" si="19"/>
        <v>0</v>
      </c>
      <c r="N125" s="128">
        <f t="shared" si="20"/>
        <v>0</v>
      </c>
      <c r="O125" s="128">
        <f t="shared" si="21"/>
        <v>0</v>
      </c>
      <c r="P125" s="128">
        <f t="shared" si="22"/>
        <v>0</v>
      </c>
      <c r="Q125" s="128">
        <f t="shared" si="25"/>
        <v>0</v>
      </c>
      <c r="R125" s="128">
        <f t="shared" si="26"/>
        <v>0</v>
      </c>
      <c r="S125" s="128">
        <f t="shared" si="23"/>
        <v>0</v>
      </c>
      <c r="T125" s="146">
        <f t="shared" si="29"/>
        <v>0</v>
      </c>
      <c r="U125" s="128">
        <f t="shared" si="27"/>
        <v>0</v>
      </c>
      <c r="V125" s="136"/>
    </row>
    <row r="126" spans="1:22" s="156" customFormat="1" ht="74.25" customHeight="1">
      <c r="A126" s="164">
        <v>2300</v>
      </c>
      <c r="B126" s="165" t="s">
        <v>746</v>
      </c>
      <c r="C126" s="132" t="s">
        <v>197</v>
      </c>
      <c r="D126" s="132" t="s">
        <v>197</v>
      </c>
      <c r="E126" s="166" t="s">
        <v>747</v>
      </c>
      <c r="F126" s="153"/>
      <c r="G126" s="167">
        <f>G128</f>
        <v>0</v>
      </c>
      <c r="H126" s="167">
        <f>H128</f>
        <v>0</v>
      </c>
      <c r="I126" s="167">
        <f>I128</f>
        <v>0</v>
      </c>
      <c r="J126" s="167">
        <f>J128</f>
        <v>0</v>
      </c>
      <c r="K126" s="167">
        <f>K128</f>
        <v>0</v>
      </c>
      <c r="L126" s="128">
        <f t="shared" si="28"/>
        <v>0</v>
      </c>
      <c r="M126" s="128">
        <f t="shared" si="19"/>
        <v>0</v>
      </c>
      <c r="N126" s="128">
        <f t="shared" si="20"/>
        <v>0</v>
      </c>
      <c r="O126" s="128">
        <f t="shared" si="21"/>
        <v>0</v>
      </c>
      <c r="P126" s="128">
        <f t="shared" si="22"/>
        <v>0</v>
      </c>
      <c r="Q126" s="128">
        <f t="shared" si="25"/>
        <v>0</v>
      </c>
      <c r="R126" s="128">
        <f t="shared" si="26"/>
        <v>0</v>
      </c>
      <c r="S126" s="128">
        <f t="shared" si="23"/>
        <v>0</v>
      </c>
      <c r="T126" s="146">
        <f t="shared" si="29"/>
        <v>0</v>
      </c>
      <c r="U126" s="128">
        <f t="shared" si="27"/>
        <v>0</v>
      </c>
      <c r="V126" s="155"/>
    </row>
    <row r="127" spans="1:22" ht="15" customHeight="1">
      <c r="A127" s="41"/>
      <c r="B127" s="127"/>
      <c r="C127" s="127"/>
      <c r="D127" s="127"/>
      <c r="E127" s="168" t="s">
        <v>748</v>
      </c>
      <c r="F127" s="127"/>
      <c r="G127" s="127"/>
      <c r="H127" s="127"/>
      <c r="I127" s="127"/>
      <c r="J127" s="128">
        <f t="shared" si="18"/>
        <v>0</v>
      </c>
      <c r="K127" s="128">
        <f t="shared" si="24"/>
        <v>0</v>
      </c>
      <c r="L127" s="128">
        <f t="shared" si="28"/>
        <v>0</v>
      </c>
      <c r="M127" s="128">
        <f t="shared" si="19"/>
        <v>0</v>
      </c>
      <c r="N127" s="128">
        <f t="shared" si="20"/>
        <v>0</v>
      </c>
      <c r="O127" s="128">
        <f t="shared" si="21"/>
        <v>0</v>
      </c>
      <c r="P127" s="128">
        <f t="shared" si="22"/>
        <v>0</v>
      </c>
      <c r="Q127" s="128">
        <f t="shared" si="25"/>
        <v>0</v>
      </c>
      <c r="R127" s="128">
        <f t="shared" si="26"/>
        <v>0</v>
      </c>
      <c r="S127" s="128">
        <f t="shared" si="23"/>
        <v>0</v>
      </c>
      <c r="T127" s="146">
        <f t="shared" si="29"/>
        <v>0</v>
      </c>
      <c r="U127" s="128">
        <f t="shared" si="27"/>
        <v>0</v>
      </c>
      <c r="V127" s="136"/>
    </row>
    <row r="128" spans="1:22" s="174" customFormat="1" ht="15" customHeight="1">
      <c r="A128" s="169"/>
      <c r="B128" s="170" t="s">
        <v>746</v>
      </c>
      <c r="C128" s="170">
        <v>2</v>
      </c>
      <c r="D128" s="170">
        <v>0</v>
      </c>
      <c r="E128" s="171" t="s">
        <v>749</v>
      </c>
      <c r="F128" s="172"/>
      <c r="G128" s="162">
        <f>G130</f>
        <v>0</v>
      </c>
      <c r="H128" s="162">
        <f>H130</f>
        <v>0</v>
      </c>
      <c r="I128" s="162">
        <f>I130</f>
        <v>0</v>
      </c>
      <c r="J128" s="162">
        <f>J130</f>
        <v>0</v>
      </c>
      <c r="K128" s="162">
        <f>K130</f>
        <v>0</v>
      </c>
      <c r="L128" s="128">
        <f t="shared" si="28"/>
        <v>0</v>
      </c>
      <c r="M128" s="128">
        <f t="shared" si="19"/>
        <v>0</v>
      </c>
      <c r="N128" s="128">
        <f t="shared" si="20"/>
        <v>0</v>
      </c>
      <c r="O128" s="128">
        <f t="shared" si="21"/>
        <v>0</v>
      </c>
      <c r="P128" s="128">
        <f t="shared" si="22"/>
        <v>0</v>
      </c>
      <c r="Q128" s="128">
        <f t="shared" si="25"/>
        <v>0</v>
      </c>
      <c r="R128" s="128">
        <f t="shared" si="26"/>
        <v>0</v>
      </c>
      <c r="S128" s="128">
        <f t="shared" si="23"/>
        <v>0</v>
      </c>
      <c r="T128" s="146">
        <f t="shared" si="29"/>
        <v>0</v>
      </c>
      <c r="U128" s="128">
        <f t="shared" si="27"/>
        <v>0</v>
      </c>
      <c r="V128" s="173"/>
    </row>
    <row r="129" spans="1:22" ht="15" customHeight="1">
      <c r="A129" s="41"/>
      <c r="B129" s="127"/>
      <c r="C129" s="127"/>
      <c r="D129" s="127"/>
      <c r="E129" s="168" t="s">
        <v>748</v>
      </c>
      <c r="F129" s="127"/>
      <c r="G129" s="150"/>
      <c r="H129" s="150"/>
      <c r="I129" s="150"/>
      <c r="J129" s="128">
        <f t="shared" si="18"/>
        <v>0</v>
      </c>
      <c r="K129" s="128">
        <f t="shared" si="24"/>
        <v>0</v>
      </c>
      <c r="L129" s="128">
        <f t="shared" si="28"/>
        <v>0</v>
      </c>
      <c r="M129" s="128">
        <f t="shared" si="19"/>
        <v>0</v>
      </c>
      <c r="N129" s="128">
        <f t="shared" si="20"/>
        <v>0</v>
      </c>
      <c r="O129" s="128">
        <f t="shared" si="21"/>
        <v>0</v>
      </c>
      <c r="P129" s="128">
        <f t="shared" si="22"/>
        <v>0</v>
      </c>
      <c r="Q129" s="128">
        <f t="shared" si="25"/>
        <v>0</v>
      </c>
      <c r="R129" s="128">
        <f t="shared" si="26"/>
        <v>0</v>
      </c>
      <c r="S129" s="128">
        <f t="shared" si="23"/>
        <v>0</v>
      </c>
      <c r="T129" s="146">
        <f t="shared" si="29"/>
        <v>0</v>
      </c>
      <c r="U129" s="128">
        <f t="shared" si="27"/>
        <v>0</v>
      </c>
      <c r="V129" s="136"/>
    </row>
    <row r="130" spans="1:22" ht="15" customHeight="1">
      <c r="A130" s="41"/>
      <c r="B130" s="63" t="s">
        <v>746</v>
      </c>
      <c r="C130" s="63">
        <v>2</v>
      </c>
      <c r="D130" s="63">
        <v>1</v>
      </c>
      <c r="E130" s="168" t="s">
        <v>749</v>
      </c>
      <c r="F130" s="127"/>
      <c r="G130" s="150">
        <f>SUM(G131:G133)</f>
        <v>0</v>
      </c>
      <c r="H130" s="150">
        <v>0</v>
      </c>
      <c r="I130" s="150">
        <f>SUM(I131:I133)</f>
        <v>0</v>
      </c>
      <c r="J130" s="128">
        <f t="shared" si="18"/>
        <v>0</v>
      </c>
      <c r="K130" s="128">
        <f t="shared" si="24"/>
        <v>0</v>
      </c>
      <c r="L130" s="128">
        <f t="shared" si="28"/>
        <v>0</v>
      </c>
      <c r="M130" s="128">
        <f t="shared" si="19"/>
        <v>0</v>
      </c>
      <c r="N130" s="128">
        <f t="shared" si="20"/>
        <v>0</v>
      </c>
      <c r="O130" s="128">
        <f t="shared" si="21"/>
        <v>0</v>
      </c>
      <c r="P130" s="128">
        <f t="shared" si="22"/>
        <v>0</v>
      </c>
      <c r="Q130" s="128">
        <f t="shared" si="25"/>
        <v>0</v>
      </c>
      <c r="R130" s="128">
        <f t="shared" si="26"/>
        <v>0</v>
      </c>
      <c r="S130" s="128">
        <f t="shared" si="23"/>
        <v>0</v>
      </c>
      <c r="T130" s="146">
        <f t="shared" si="29"/>
        <v>0</v>
      </c>
      <c r="U130" s="128">
        <f t="shared" si="27"/>
        <v>0</v>
      </c>
      <c r="V130" s="136"/>
    </row>
    <row r="131" spans="1:22" ht="15" customHeight="1">
      <c r="A131" s="41"/>
      <c r="B131" s="63"/>
      <c r="C131" s="127"/>
      <c r="D131" s="127"/>
      <c r="E131" s="168" t="s">
        <v>739</v>
      </c>
      <c r="F131" s="127">
        <v>4269</v>
      </c>
      <c r="G131" s="150">
        <f>H131+I131</f>
        <v>0</v>
      </c>
      <c r="H131" s="150">
        <v>0</v>
      </c>
      <c r="I131" s="150">
        <v>0</v>
      </c>
      <c r="J131" s="128">
        <f t="shared" si="18"/>
        <v>0</v>
      </c>
      <c r="K131" s="128">
        <f t="shared" si="24"/>
        <v>0</v>
      </c>
      <c r="L131" s="128">
        <f t="shared" si="28"/>
        <v>0</v>
      </c>
      <c r="M131" s="128">
        <f t="shared" si="19"/>
        <v>0</v>
      </c>
      <c r="N131" s="128">
        <f t="shared" si="20"/>
        <v>0</v>
      </c>
      <c r="O131" s="128">
        <f t="shared" si="21"/>
        <v>0</v>
      </c>
      <c r="P131" s="128">
        <f t="shared" si="22"/>
        <v>0</v>
      </c>
      <c r="Q131" s="128">
        <f t="shared" si="25"/>
        <v>0</v>
      </c>
      <c r="R131" s="128">
        <f t="shared" si="26"/>
        <v>0</v>
      </c>
      <c r="S131" s="128">
        <f t="shared" si="23"/>
        <v>0</v>
      </c>
      <c r="T131" s="146">
        <f t="shared" si="29"/>
        <v>0</v>
      </c>
      <c r="U131" s="128">
        <f t="shared" si="27"/>
        <v>0</v>
      </c>
      <c r="V131" s="136"/>
    </row>
    <row r="132" spans="1:22" ht="24" customHeight="1">
      <c r="A132" s="41"/>
      <c r="B132" s="63"/>
      <c r="C132" s="127"/>
      <c r="D132" s="127"/>
      <c r="E132" s="168" t="s">
        <v>750</v>
      </c>
      <c r="F132" s="127">
        <v>4841</v>
      </c>
      <c r="G132" s="150">
        <f>H132+I132</f>
        <v>0</v>
      </c>
      <c r="H132" s="150">
        <v>0</v>
      </c>
      <c r="I132" s="150">
        <v>0</v>
      </c>
      <c r="J132" s="128">
        <f t="shared" si="18"/>
        <v>0</v>
      </c>
      <c r="K132" s="128">
        <f t="shared" si="24"/>
        <v>0</v>
      </c>
      <c r="L132" s="128">
        <f t="shared" si="28"/>
        <v>0</v>
      </c>
      <c r="M132" s="128">
        <f t="shared" si="19"/>
        <v>0</v>
      </c>
      <c r="N132" s="128">
        <f t="shared" si="20"/>
        <v>0</v>
      </c>
      <c r="O132" s="128">
        <f t="shared" si="21"/>
        <v>0</v>
      </c>
      <c r="P132" s="128">
        <f t="shared" si="22"/>
        <v>0</v>
      </c>
      <c r="Q132" s="128">
        <f t="shared" si="25"/>
        <v>0</v>
      </c>
      <c r="R132" s="128">
        <f t="shared" si="26"/>
        <v>0</v>
      </c>
      <c r="S132" s="128">
        <f t="shared" si="23"/>
        <v>0</v>
      </c>
      <c r="T132" s="146">
        <f t="shared" si="29"/>
        <v>0</v>
      </c>
      <c r="U132" s="128">
        <f t="shared" si="27"/>
        <v>0</v>
      </c>
      <c r="V132" s="136"/>
    </row>
    <row r="133" spans="1:22" ht="15" customHeight="1">
      <c r="A133" s="41"/>
      <c r="B133" s="63"/>
      <c r="C133" s="127"/>
      <c r="D133" s="127"/>
      <c r="E133" s="168" t="s">
        <v>751</v>
      </c>
      <c r="F133" s="127">
        <v>4729</v>
      </c>
      <c r="G133" s="150">
        <f>H133+I133</f>
        <v>0</v>
      </c>
      <c r="H133" s="150">
        <v>0</v>
      </c>
      <c r="I133" s="150">
        <v>0</v>
      </c>
      <c r="J133" s="128">
        <f t="shared" si="18"/>
        <v>0</v>
      </c>
      <c r="K133" s="128">
        <f t="shared" si="24"/>
        <v>0</v>
      </c>
      <c r="L133" s="128">
        <f t="shared" si="28"/>
        <v>0</v>
      </c>
      <c r="M133" s="128">
        <f t="shared" si="19"/>
        <v>0</v>
      </c>
      <c r="N133" s="128">
        <f t="shared" si="20"/>
        <v>0</v>
      </c>
      <c r="O133" s="128">
        <f t="shared" si="21"/>
        <v>0</v>
      </c>
      <c r="P133" s="128">
        <f t="shared" si="22"/>
        <v>0</v>
      </c>
      <c r="Q133" s="128">
        <f t="shared" si="25"/>
        <v>0</v>
      </c>
      <c r="R133" s="128">
        <f t="shared" si="26"/>
        <v>0</v>
      </c>
      <c r="S133" s="128">
        <f t="shared" si="23"/>
        <v>0</v>
      </c>
      <c r="T133" s="146">
        <f t="shared" si="29"/>
        <v>0</v>
      </c>
      <c r="U133" s="128">
        <f t="shared" si="27"/>
        <v>0</v>
      </c>
      <c r="V133" s="136"/>
    </row>
    <row r="134" spans="1:22" s="134" customFormat="1" ht="19.5" customHeight="1">
      <c r="A134" s="131" t="s">
        <v>230</v>
      </c>
      <c r="B134" s="132" t="s">
        <v>231</v>
      </c>
      <c r="C134" s="132" t="s">
        <v>197</v>
      </c>
      <c r="D134" s="132" t="s">
        <v>197</v>
      </c>
      <c r="E134" s="72" t="s">
        <v>232</v>
      </c>
      <c r="F134" s="128"/>
      <c r="G134" s="128">
        <f>G136+G144+G157+G170+G238+G247</f>
        <v>1527178.06</v>
      </c>
      <c r="H134" s="128">
        <f>H136+H144+H157+H170+H238+H247</f>
        <v>30300</v>
      </c>
      <c r="I134" s="128">
        <f>I136+I144+I157+I170+I238+I247</f>
        <v>1496878.06</v>
      </c>
      <c r="J134" s="194">
        <f>K134+L134</f>
        <v>2452663.774</v>
      </c>
      <c r="K134" s="128">
        <f>K136+K144+K157+K170+K238+K247</f>
        <v>45870</v>
      </c>
      <c r="L134" s="194">
        <f>L136+L144+L157+L170+L238+L247</f>
        <v>2406793.774</v>
      </c>
      <c r="M134" s="128">
        <f t="shared" si="19"/>
        <v>925485.7140000002</v>
      </c>
      <c r="N134" s="128">
        <f t="shared" si="20"/>
        <v>15570</v>
      </c>
      <c r="O134" s="128">
        <f t="shared" si="21"/>
        <v>909915.7140000002</v>
      </c>
      <c r="P134" s="128">
        <f t="shared" si="22"/>
        <v>2940220.8288000003</v>
      </c>
      <c r="Q134" s="128">
        <f>Q136+Q144+Q157+Q170+Q238+Q247</f>
        <v>52068.3</v>
      </c>
      <c r="R134" s="128">
        <f>R136+R144+R157+R170+R238+R247</f>
        <v>2888152.5288000004</v>
      </c>
      <c r="S134" s="128">
        <f t="shared" si="23"/>
        <v>3525661.57956</v>
      </c>
      <c r="T134" s="128">
        <f>T136+T144+T157+T170+T238+T247</f>
        <v>59878.545</v>
      </c>
      <c r="U134" s="128">
        <f>U136+U144+U157+U170+U238+U247</f>
        <v>3465783.03456</v>
      </c>
      <c r="V134" s="133"/>
    </row>
    <row r="135" spans="1:22" ht="12.75" customHeight="1">
      <c r="A135" s="41"/>
      <c r="B135" s="39"/>
      <c r="C135" s="39"/>
      <c r="D135" s="37"/>
      <c r="E135" s="135" t="s">
        <v>5</v>
      </c>
      <c r="F135" s="37"/>
      <c r="G135" s="37"/>
      <c r="H135" s="37"/>
      <c r="I135" s="37"/>
      <c r="J135" s="128">
        <f t="shared" si="18"/>
        <v>0</v>
      </c>
      <c r="K135" s="128">
        <f t="shared" si="24"/>
        <v>0</v>
      </c>
      <c r="L135" s="128">
        <f t="shared" si="28"/>
        <v>0</v>
      </c>
      <c r="M135" s="128">
        <f t="shared" si="19"/>
        <v>0</v>
      </c>
      <c r="N135" s="128">
        <f t="shared" si="20"/>
        <v>0</v>
      </c>
      <c r="O135" s="128">
        <f t="shared" si="21"/>
        <v>0</v>
      </c>
      <c r="P135" s="128">
        <f t="shared" si="22"/>
        <v>0</v>
      </c>
      <c r="Q135" s="128">
        <f t="shared" si="25"/>
        <v>0</v>
      </c>
      <c r="R135" s="128">
        <f t="shared" si="26"/>
        <v>0</v>
      </c>
      <c r="S135" s="128">
        <f t="shared" si="23"/>
        <v>0</v>
      </c>
      <c r="T135" s="146">
        <f t="shared" si="29"/>
        <v>0</v>
      </c>
      <c r="U135" s="128">
        <f t="shared" si="27"/>
        <v>0</v>
      </c>
      <c r="V135" s="136"/>
    </row>
    <row r="136" spans="1:22" s="142" customFormat="1" ht="30.75" customHeight="1">
      <c r="A136" s="137" t="s">
        <v>233</v>
      </c>
      <c r="B136" s="138" t="s">
        <v>231</v>
      </c>
      <c r="C136" s="138" t="s">
        <v>200</v>
      </c>
      <c r="D136" s="138" t="s">
        <v>197</v>
      </c>
      <c r="E136" s="139" t="s">
        <v>234</v>
      </c>
      <c r="F136" s="140"/>
      <c r="G136" s="163">
        <f>G138</f>
        <v>0</v>
      </c>
      <c r="H136" s="163">
        <f>H138</f>
        <v>0</v>
      </c>
      <c r="I136" s="163">
        <f>I138</f>
        <v>0</v>
      </c>
      <c r="J136" s="163">
        <f>K136+L136</f>
        <v>0</v>
      </c>
      <c r="K136" s="163">
        <f>K138</f>
        <v>0</v>
      </c>
      <c r="L136" s="128">
        <f t="shared" si="28"/>
        <v>0</v>
      </c>
      <c r="M136" s="128">
        <f t="shared" si="19"/>
        <v>0</v>
      </c>
      <c r="N136" s="128">
        <f t="shared" si="20"/>
        <v>0</v>
      </c>
      <c r="O136" s="128">
        <f t="shared" si="21"/>
        <v>0</v>
      </c>
      <c r="P136" s="128">
        <f t="shared" si="22"/>
        <v>0</v>
      </c>
      <c r="Q136" s="128">
        <f t="shared" si="25"/>
        <v>0</v>
      </c>
      <c r="R136" s="128">
        <f t="shared" si="26"/>
        <v>0</v>
      </c>
      <c r="S136" s="128">
        <f t="shared" si="23"/>
        <v>0</v>
      </c>
      <c r="T136" s="146">
        <f t="shared" si="29"/>
        <v>0</v>
      </c>
      <c r="U136" s="128">
        <f t="shared" si="27"/>
        <v>0</v>
      </c>
      <c r="V136" s="141"/>
    </row>
    <row r="137" spans="1:22" ht="12.75" customHeight="1">
      <c r="A137" s="41"/>
      <c r="B137" s="39"/>
      <c r="C137" s="39"/>
      <c r="D137" s="37"/>
      <c r="E137" s="135" t="s">
        <v>202</v>
      </c>
      <c r="F137" s="37"/>
      <c r="G137" s="37"/>
      <c r="H137" s="37"/>
      <c r="I137" s="37"/>
      <c r="J137" s="128">
        <f t="shared" si="18"/>
        <v>0</v>
      </c>
      <c r="K137" s="128">
        <f t="shared" si="24"/>
        <v>0</v>
      </c>
      <c r="L137" s="128">
        <f t="shared" si="28"/>
        <v>0</v>
      </c>
      <c r="M137" s="128">
        <f t="shared" si="19"/>
        <v>0</v>
      </c>
      <c r="N137" s="128">
        <f t="shared" si="20"/>
        <v>0</v>
      </c>
      <c r="O137" s="128">
        <f t="shared" si="21"/>
        <v>0</v>
      </c>
      <c r="P137" s="128">
        <f t="shared" si="22"/>
        <v>0</v>
      </c>
      <c r="Q137" s="128">
        <f t="shared" si="25"/>
        <v>0</v>
      </c>
      <c r="R137" s="128">
        <f t="shared" si="26"/>
        <v>0</v>
      </c>
      <c r="S137" s="128">
        <f t="shared" si="23"/>
        <v>0</v>
      </c>
      <c r="T137" s="146">
        <f t="shared" si="29"/>
        <v>0</v>
      </c>
      <c r="U137" s="128">
        <f t="shared" si="27"/>
        <v>0</v>
      </c>
      <c r="V137" s="136"/>
    </row>
    <row r="138" spans="1:22" ht="26.25" customHeight="1">
      <c r="A138" s="126" t="s">
        <v>235</v>
      </c>
      <c r="B138" s="127" t="s">
        <v>231</v>
      </c>
      <c r="C138" s="127" t="s">
        <v>200</v>
      </c>
      <c r="D138" s="127" t="s">
        <v>200</v>
      </c>
      <c r="E138" s="135" t="s">
        <v>236</v>
      </c>
      <c r="F138" s="37"/>
      <c r="G138" s="150">
        <f>G140+G142</f>
        <v>0</v>
      </c>
      <c r="H138" s="150">
        <f>H140+H142</f>
        <v>0</v>
      </c>
      <c r="I138" s="150">
        <f>I140+I142</f>
        <v>0</v>
      </c>
      <c r="J138" s="128">
        <f t="shared" si="18"/>
        <v>0</v>
      </c>
      <c r="K138" s="128">
        <f>K140+K142</f>
        <v>0</v>
      </c>
      <c r="L138" s="128">
        <f t="shared" si="28"/>
        <v>0</v>
      </c>
      <c r="M138" s="128">
        <f t="shared" si="19"/>
        <v>0</v>
      </c>
      <c r="N138" s="128">
        <f t="shared" si="20"/>
        <v>0</v>
      </c>
      <c r="O138" s="128">
        <f t="shared" si="21"/>
        <v>0</v>
      </c>
      <c r="P138" s="128">
        <f t="shared" si="22"/>
        <v>0</v>
      </c>
      <c r="Q138" s="128">
        <f t="shared" si="25"/>
        <v>0</v>
      </c>
      <c r="R138" s="128">
        <f t="shared" si="26"/>
        <v>0</v>
      </c>
      <c r="S138" s="128">
        <f t="shared" si="23"/>
        <v>0</v>
      </c>
      <c r="T138" s="146">
        <f t="shared" si="29"/>
        <v>0</v>
      </c>
      <c r="U138" s="128">
        <f t="shared" si="27"/>
        <v>0</v>
      </c>
      <c r="V138" s="136"/>
    </row>
    <row r="139" spans="1:22" ht="12.75" customHeight="1">
      <c r="A139" s="41"/>
      <c r="B139" s="39"/>
      <c r="C139" s="39"/>
      <c r="D139" s="37"/>
      <c r="E139" s="135" t="s">
        <v>5</v>
      </c>
      <c r="F139" s="37"/>
      <c r="G139" s="37"/>
      <c r="H139" s="37"/>
      <c r="I139" s="37"/>
      <c r="J139" s="128">
        <f aca="true" t="shared" si="30" ref="J139:J201">K139+L139</f>
        <v>0</v>
      </c>
      <c r="K139" s="128">
        <f t="shared" si="24"/>
        <v>0</v>
      </c>
      <c r="L139" s="128">
        <f t="shared" si="28"/>
        <v>0</v>
      </c>
      <c r="M139" s="128">
        <f aca="true" t="shared" si="31" ref="M139:M202">N139+O139</f>
        <v>0</v>
      </c>
      <c r="N139" s="128">
        <f aca="true" t="shared" si="32" ref="N139:N202">K139-H139</f>
        <v>0</v>
      </c>
      <c r="O139" s="128">
        <f aca="true" t="shared" si="33" ref="O139:O202">L139-I139</f>
        <v>0</v>
      </c>
      <c r="P139" s="128">
        <f aca="true" t="shared" si="34" ref="P139:P202">Q139+R139</f>
        <v>0</v>
      </c>
      <c r="Q139" s="128">
        <f t="shared" si="25"/>
        <v>0</v>
      </c>
      <c r="R139" s="128">
        <f t="shared" si="26"/>
        <v>0</v>
      </c>
      <c r="S139" s="128">
        <f aca="true" t="shared" si="35" ref="S139:S202">T139+U139</f>
        <v>0</v>
      </c>
      <c r="T139" s="146">
        <f t="shared" si="29"/>
        <v>0</v>
      </c>
      <c r="U139" s="128">
        <f t="shared" si="27"/>
        <v>0</v>
      </c>
      <c r="V139" s="136"/>
    </row>
    <row r="140" spans="1:22" s="130" customFormat="1" ht="32.25" customHeight="1">
      <c r="A140" s="45"/>
      <c r="B140" s="40"/>
      <c r="C140" s="40"/>
      <c r="D140" s="46"/>
      <c r="E140" s="139" t="s">
        <v>608</v>
      </c>
      <c r="F140" s="145"/>
      <c r="G140" s="145">
        <f>G141</f>
        <v>0</v>
      </c>
      <c r="H140" s="145">
        <f>H141</f>
        <v>0</v>
      </c>
      <c r="I140" s="145">
        <f>I141</f>
        <v>0</v>
      </c>
      <c r="J140" s="128">
        <f t="shared" si="30"/>
        <v>0</v>
      </c>
      <c r="K140" s="128">
        <f aca="true" t="shared" si="36" ref="K140:K203">H140*58/100+H140</f>
        <v>0</v>
      </c>
      <c r="L140" s="128">
        <f t="shared" si="28"/>
        <v>0</v>
      </c>
      <c r="M140" s="128">
        <f t="shared" si="31"/>
        <v>0</v>
      </c>
      <c r="N140" s="128">
        <f t="shared" si="32"/>
        <v>0</v>
      </c>
      <c r="O140" s="128">
        <f t="shared" si="33"/>
        <v>0</v>
      </c>
      <c r="P140" s="128">
        <f t="shared" si="34"/>
        <v>0</v>
      </c>
      <c r="Q140" s="128">
        <f aca="true" t="shared" si="37" ref="Q140:Q203">K140*13/100+K140</f>
        <v>0</v>
      </c>
      <c r="R140" s="128">
        <f aca="true" t="shared" si="38" ref="R140:R203">L140*20/100+L140</f>
        <v>0</v>
      </c>
      <c r="S140" s="128">
        <f t="shared" si="35"/>
        <v>0</v>
      </c>
      <c r="T140" s="146">
        <f t="shared" si="29"/>
        <v>0</v>
      </c>
      <c r="U140" s="128">
        <f aca="true" t="shared" si="39" ref="U140:U203">R140*20/100+R140</f>
        <v>0</v>
      </c>
      <c r="V140" s="129"/>
    </row>
    <row r="141" spans="1:22" s="130" customFormat="1" ht="17.25" customHeight="1">
      <c r="A141" s="45"/>
      <c r="B141" s="40"/>
      <c r="C141" s="40"/>
      <c r="D141" s="46"/>
      <c r="E141" s="149" t="s">
        <v>423</v>
      </c>
      <c r="F141" s="38" t="s">
        <v>424</v>
      </c>
      <c r="G141" s="150">
        <f>H141+I141</f>
        <v>0</v>
      </c>
      <c r="H141" s="150">
        <v>0</v>
      </c>
      <c r="I141" s="150">
        <v>0</v>
      </c>
      <c r="J141" s="128">
        <f t="shared" si="30"/>
        <v>0</v>
      </c>
      <c r="K141" s="128">
        <f t="shared" si="36"/>
        <v>0</v>
      </c>
      <c r="L141" s="128">
        <f t="shared" si="28"/>
        <v>0</v>
      </c>
      <c r="M141" s="128">
        <f t="shared" si="31"/>
        <v>0</v>
      </c>
      <c r="N141" s="128">
        <f t="shared" si="32"/>
        <v>0</v>
      </c>
      <c r="O141" s="128">
        <f t="shared" si="33"/>
        <v>0</v>
      </c>
      <c r="P141" s="128">
        <f t="shared" si="34"/>
        <v>0</v>
      </c>
      <c r="Q141" s="128">
        <f t="shared" si="37"/>
        <v>0</v>
      </c>
      <c r="R141" s="128">
        <f t="shared" si="38"/>
        <v>0</v>
      </c>
      <c r="S141" s="128">
        <f t="shared" si="35"/>
        <v>0</v>
      </c>
      <c r="T141" s="146">
        <f t="shared" si="29"/>
        <v>0</v>
      </c>
      <c r="U141" s="128">
        <f t="shared" si="39"/>
        <v>0</v>
      </c>
      <c r="V141" s="129"/>
    </row>
    <row r="142" spans="1:22" s="130" customFormat="1" ht="45.75" customHeight="1">
      <c r="A142" s="45"/>
      <c r="B142" s="40"/>
      <c r="C142" s="40"/>
      <c r="D142" s="46"/>
      <c r="E142" s="139" t="s">
        <v>609</v>
      </c>
      <c r="F142" s="145"/>
      <c r="G142" s="145">
        <f>G143</f>
        <v>0</v>
      </c>
      <c r="H142" s="145">
        <f>H143</f>
        <v>0</v>
      </c>
      <c r="I142" s="145">
        <f>I143</f>
        <v>0</v>
      </c>
      <c r="J142" s="128">
        <f t="shared" si="30"/>
        <v>0</v>
      </c>
      <c r="K142" s="128">
        <f t="shared" si="36"/>
        <v>0</v>
      </c>
      <c r="L142" s="128">
        <f t="shared" si="28"/>
        <v>0</v>
      </c>
      <c r="M142" s="128">
        <f t="shared" si="31"/>
        <v>0</v>
      </c>
      <c r="N142" s="128">
        <f t="shared" si="32"/>
        <v>0</v>
      </c>
      <c r="O142" s="128">
        <f t="shared" si="33"/>
        <v>0</v>
      </c>
      <c r="P142" s="128">
        <f t="shared" si="34"/>
        <v>0</v>
      </c>
      <c r="Q142" s="128">
        <f t="shared" si="37"/>
        <v>0</v>
      </c>
      <c r="R142" s="128">
        <f t="shared" si="38"/>
        <v>0</v>
      </c>
      <c r="S142" s="128">
        <f t="shared" si="35"/>
        <v>0</v>
      </c>
      <c r="T142" s="146">
        <f t="shared" si="29"/>
        <v>0</v>
      </c>
      <c r="U142" s="128">
        <f t="shared" si="39"/>
        <v>0</v>
      </c>
      <c r="V142" s="129"/>
    </row>
    <row r="143" spans="1:22" s="130" customFormat="1" ht="13.5" customHeight="1">
      <c r="A143" s="45"/>
      <c r="B143" s="40"/>
      <c r="C143" s="40"/>
      <c r="D143" s="46"/>
      <c r="E143" s="149" t="s">
        <v>423</v>
      </c>
      <c r="F143" s="38" t="s">
        <v>424</v>
      </c>
      <c r="G143" s="150">
        <f>H143+I143</f>
        <v>0</v>
      </c>
      <c r="H143" s="150">
        <v>0</v>
      </c>
      <c r="I143" s="150">
        <v>0</v>
      </c>
      <c r="J143" s="128">
        <f t="shared" si="30"/>
        <v>0</v>
      </c>
      <c r="K143" s="128">
        <f t="shared" si="36"/>
        <v>0</v>
      </c>
      <c r="L143" s="128">
        <f t="shared" si="28"/>
        <v>0</v>
      </c>
      <c r="M143" s="128">
        <f t="shared" si="31"/>
        <v>0</v>
      </c>
      <c r="N143" s="128">
        <f t="shared" si="32"/>
        <v>0</v>
      </c>
      <c r="O143" s="128">
        <f t="shared" si="33"/>
        <v>0</v>
      </c>
      <c r="P143" s="128">
        <f t="shared" si="34"/>
        <v>0</v>
      </c>
      <c r="Q143" s="128">
        <f t="shared" si="37"/>
        <v>0</v>
      </c>
      <c r="R143" s="128">
        <f t="shared" si="38"/>
        <v>0</v>
      </c>
      <c r="S143" s="128">
        <f t="shared" si="35"/>
        <v>0</v>
      </c>
      <c r="T143" s="146">
        <f t="shared" si="29"/>
        <v>0</v>
      </c>
      <c r="U143" s="128">
        <f t="shared" si="39"/>
        <v>0</v>
      </c>
      <c r="V143" s="129"/>
    </row>
    <row r="144" spans="1:22" s="142" customFormat="1" ht="30.75" customHeight="1">
      <c r="A144" s="137" t="s">
        <v>237</v>
      </c>
      <c r="B144" s="138" t="s">
        <v>231</v>
      </c>
      <c r="C144" s="138" t="s">
        <v>224</v>
      </c>
      <c r="D144" s="138" t="s">
        <v>197</v>
      </c>
      <c r="E144" s="139" t="s">
        <v>238</v>
      </c>
      <c r="F144" s="140"/>
      <c r="G144" s="140">
        <f aca="true" t="shared" si="40" ref="G144:L144">G146</f>
        <v>523814.7</v>
      </c>
      <c r="H144" s="140">
        <f t="shared" si="40"/>
        <v>16800</v>
      </c>
      <c r="I144" s="140">
        <f t="shared" si="40"/>
        <v>507014.7</v>
      </c>
      <c r="J144" s="140">
        <f t="shared" si="40"/>
        <v>236489.72</v>
      </c>
      <c r="K144" s="140">
        <f t="shared" si="40"/>
        <v>23520</v>
      </c>
      <c r="L144" s="209">
        <f t="shared" si="40"/>
        <v>212969.72</v>
      </c>
      <c r="M144" s="128">
        <f t="shared" si="31"/>
        <v>-287324.98</v>
      </c>
      <c r="N144" s="128">
        <f t="shared" si="32"/>
        <v>6720</v>
      </c>
      <c r="O144" s="128">
        <f t="shared" si="33"/>
        <v>-294044.98</v>
      </c>
      <c r="P144" s="128">
        <f t="shared" si="34"/>
        <v>282376.464</v>
      </c>
      <c r="Q144" s="140">
        <f>Q146</f>
        <v>26812.8</v>
      </c>
      <c r="R144" s="140">
        <f>R146</f>
        <v>255563.664</v>
      </c>
      <c r="S144" s="128">
        <f t="shared" si="35"/>
        <v>337511.11679999996</v>
      </c>
      <c r="T144" s="140">
        <f>T146</f>
        <v>30834.72</v>
      </c>
      <c r="U144" s="140">
        <f>U146</f>
        <v>306676.3968</v>
      </c>
      <c r="V144" s="141"/>
    </row>
    <row r="145" spans="1:22" ht="12.75" customHeight="1">
      <c r="A145" s="41"/>
      <c r="B145" s="39"/>
      <c r="C145" s="39"/>
      <c r="D145" s="37"/>
      <c r="E145" s="135" t="s">
        <v>202</v>
      </c>
      <c r="F145" s="37"/>
      <c r="G145" s="37">
        <v>0</v>
      </c>
      <c r="H145" s="37">
        <v>0</v>
      </c>
      <c r="I145" s="37">
        <v>0</v>
      </c>
      <c r="J145" s="128">
        <f t="shared" si="30"/>
        <v>0</v>
      </c>
      <c r="K145" s="128">
        <f t="shared" si="36"/>
        <v>0</v>
      </c>
      <c r="L145" s="128">
        <f t="shared" si="28"/>
        <v>0</v>
      </c>
      <c r="M145" s="128">
        <f t="shared" si="31"/>
        <v>0</v>
      </c>
      <c r="N145" s="128">
        <f t="shared" si="32"/>
        <v>0</v>
      </c>
      <c r="O145" s="128">
        <f t="shared" si="33"/>
        <v>0</v>
      </c>
      <c r="P145" s="128">
        <f t="shared" si="34"/>
        <v>0</v>
      </c>
      <c r="Q145" s="37">
        <v>0</v>
      </c>
      <c r="R145" s="128">
        <f t="shared" si="38"/>
        <v>0</v>
      </c>
      <c r="S145" s="128">
        <f t="shared" si="35"/>
        <v>0</v>
      </c>
      <c r="T145" s="146">
        <f t="shared" si="29"/>
        <v>0</v>
      </c>
      <c r="U145" s="128">
        <f t="shared" si="39"/>
        <v>0</v>
      </c>
      <c r="V145" s="136"/>
    </row>
    <row r="146" spans="1:22" ht="12.75" customHeight="1">
      <c r="A146" s="126" t="s">
        <v>239</v>
      </c>
      <c r="B146" s="127" t="s">
        <v>231</v>
      </c>
      <c r="C146" s="127" t="s">
        <v>224</v>
      </c>
      <c r="D146" s="127">
        <v>1</v>
      </c>
      <c r="E146" s="135" t="s">
        <v>752</v>
      </c>
      <c r="F146" s="37"/>
      <c r="G146" s="151">
        <f>H146+I146</f>
        <v>523814.7</v>
      </c>
      <c r="H146" s="151">
        <f>H148</f>
        <v>16800</v>
      </c>
      <c r="I146" s="151">
        <f>I148</f>
        <v>507014.7</v>
      </c>
      <c r="J146" s="128">
        <f t="shared" si="30"/>
        <v>236489.72</v>
      </c>
      <c r="K146" s="128">
        <f>K148</f>
        <v>23520</v>
      </c>
      <c r="L146" s="151">
        <f>L148</f>
        <v>212969.72</v>
      </c>
      <c r="M146" s="128">
        <f t="shared" si="31"/>
        <v>-287324.98</v>
      </c>
      <c r="N146" s="128">
        <f t="shared" si="32"/>
        <v>6720</v>
      </c>
      <c r="O146" s="128">
        <f t="shared" si="33"/>
        <v>-294044.98</v>
      </c>
      <c r="P146" s="128">
        <f t="shared" si="34"/>
        <v>282376.464</v>
      </c>
      <c r="Q146" s="151">
        <f>Q148</f>
        <v>26812.8</v>
      </c>
      <c r="R146" s="128">
        <f t="shared" si="38"/>
        <v>255563.664</v>
      </c>
      <c r="S146" s="128">
        <f t="shared" si="35"/>
        <v>337511.11679999996</v>
      </c>
      <c r="T146" s="146">
        <f t="shared" si="29"/>
        <v>30834.72</v>
      </c>
      <c r="U146" s="128">
        <f t="shared" si="39"/>
        <v>306676.3968</v>
      </c>
      <c r="V146" s="136"/>
    </row>
    <row r="147" spans="1:22" ht="12.75" customHeight="1">
      <c r="A147" s="41"/>
      <c r="B147" s="39"/>
      <c r="C147" s="39"/>
      <c r="D147" s="37"/>
      <c r="E147" s="135" t="s">
        <v>5</v>
      </c>
      <c r="F147" s="37"/>
      <c r="G147" s="37">
        <v>0</v>
      </c>
      <c r="H147" s="37">
        <v>0</v>
      </c>
      <c r="I147" s="37">
        <v>0</v>
      </c>
      <c r="J147" s="128">
        <f t="shared" si="30"/>
        <v>0</v>
      </c>
      <c r="K147" s="128">
        <f t="shared" si="36"/>
        <v>0</v>
      </c>
      <c r="L147" s="128">
        <f aca="true" t="shared" si="41" ref="L147:L210">I147*66/100+I147</f>
        <v>0</v>
      </c>
      <c r="M147" s="128">
        <f t="shared" si="31"/>
        <v>0</v>
      </c>
      <c r="N147" s="128">
        <f t="shared" si="32"/>
        <v>0</v>
      </c>
      <c r="O147" s="128">
        <f t="shared" si="33"/>
        <v>0</v>
      </c>
      <c r="P147" s="128">
        <f t="shared" si="34"/>
        <v>0</v>
      </c>
      <c r="Q147" s="37">
        <v>0</v>
      </c>
      <c r="R147" s="128">
        <f t="shared" si="38"/>
        <v>0</v>
      </c>
      <c r="S147" s="128">
        <f t="shared" si="35"/>
        <v>0</v>
      </c>
      <c r="T147" s="146">
        <f aca="true" t="shared" si="42" ref="T147:T210">Q147*15/100+Q147</f>
        <v>0</v>
      </c>
      <c r="U147" s="128">
        <f t="shared" si="39"/>
        <v>0</v>
      </c>
      <c r="V147" s="136"/>
    </row>
    <row r="148" spans="1:22" s="130" customFormat="1" ht="15" customHeight="1">
      <c r="A148" s="45"/>
      <c r="B148" s="40"/>
      <c r="C148" s="40"/>
      <c r="D148" s="46"/>
      <c r="E148" s="139" t="s">
        <v>610</v>
      </c>
      <c r="F148" s="145"/>
      <c r="G148" s="145">
        <f>SUM(G149:G156)</f>
        <v>523814.7</v>
      </c>
      <c r="H148" s="145">
        <f>SUM(H149:H156)</f>
        <v>16800</v>
      </c>
      <c r="I148" s="145">
        <f>SUM(I149:I156)</f>
        <v>507014.7</v>
      </c>
      <c r="J148" s="145">
        <f>K148+L148</f>
        <v>236489.72</v>
      </c>
      <c r="K148" s="145">
        <f>SUM(K149:K156)</f>
        <v>23520</v>
      </c>
      <c r="L148" s="210">
        <f>SUM(L149:L156)</f>
        <v>212969.72</v>
      </c>
      <c r="M148" s="128">
        <f t="shared" si="31"/>
        <v>-287324.98</v>
      </c>
      <c r="N148" s="128">
        <f t="shared" si="32"/>
        <v>6720</v>
      </c>
      <c r="O148" s="128">
        <f t="shared" si="33"/>
        <v>-294044.98</v>
      </c>
      <c r="P148" s="128">
        <f t="shared" si="34"/>
        <v>282376.464</v>
      </c>
      <c r="Q148" s="145">
        <f>SUM(Q149:Q156)</f>
        <v>26812.8</v>
      </c>
      <c r="R148" s="128">
        <f>L148*20/100+L148</f>
        <v>255563.664</v>
      </c>
      <c r="S148" s="128">
        <f t="shared" si="35"/>
        <v>337511.11679999996</v>
      </c>
      <c r="T148" s="146">
        <f t="shared" si="42"/>
        <v>30834.72</v>
      </c>
      <c r="U148" s="128">
        <f t="shared" si="39"/>
        <v>306676.3968</v>
      </c>
      <c r="V148" s="129"/>
    </row>
    <row r="149" spans="1:22" s="130" customFormat="1" ht="15" customHeight="1">
      <c r="A149" s="45"/>
      <c r="B149" s="40"/>
      <c r="C149" s="40"/>
      <c r="D149" s="46"/>
      <c r="E149" s="135" t="s">
        <v>385</v>
      </c>
      <c r="F149" s="127" t="s">
        <v>384</v>
      </c>
      <c r="G149" s="150">
        <f>H149+I149</f>
        <v>16800</v>
      </c>
      <c r="H149" s="150">
        <v>16800</v>
      </c>
      <c r="I149" s="150">
        <v>0</v>
      </c>
      <c r="J149" s="128">
        <f t="shared" si="30"/>
        <v>23520</v>
      </c>
      <c r="K149" s="128">
        <f>H149*40/100+H149</f>
        <v>23520</v>
      </c>
      <c r="L149" s="128">
        <f t="shared" si="41"/>
        <v>0</v>
      </c>
      <c r="M149" s="128">
        <f t="shared" si="31"/>
        <v>6720</v>
      </c>
      <c r="N149" s="128">
        <f t="shared" si="32"/>
        <v>6720</v>
      </c>
      <c r="O149" s="128">
        <f t="shared" si="33"/>
        <v>0</v>
      </c>
      <c r="P149" s="128">
        <f t="shared" si="34"/>
        <v>26812.8</v>
      </c>
      <c r="Q149" s="128">
        <f>K149*14/100+K149</f>
        <v>26812.8</v>
      </c>
      <c r="R149" s="128">
        <f t="shared" si="38"/>
        <v>0</v>
      </c>
      <c r="S149" s="128">
        <f t="shared" si="35"/>
        <v>30834.72</v>
      </c>
      <c r="T149" s="146">
        <f t="shared" si="42"/>
        <v>30834.72</v>
      </c>
      <c r="U149" s="128">
        <f t="shared" si="39"/>
        <v>0</v>
      </c>
      <c r="V149" s="129"/>
    </row>
    <row r="150" spans="1:22" s="130" customFormat="1" ht="27" customHeight="1">
      <c r="A150" s="45"/>
      <c r="B150" s="40"/>
      <c r="C150" s="40"/>
      <c r="D150" s="46"/>
      <c r="E150" s="135" t="s">
        <v>387</v>
      </c>
      <c r="F150" s="127" t="s">
        <v>386</v>
      </c>
      <c r="G150" s="150">
        <f aca="true" t="shared" si="43" ref="G150:G156">H150+I150</f>
        <v>0</v>
      </c>
      <c r="H150" s="150">
        <v>0</v>
      </c>
      <c r="I150" s="150">
        <v>0</v>
      </c>
      <c r="J150" s="128">
        <f t="shared" si="30"/>
        <v>0</v>
      </c>
      <c r="K150" s="128">
        <f t="shared" si="36"/>
        <v>0</v>
      </c>
      <c r="L150" s="128">
        <f t="shared" si="41"/>
        <v>0</v>
      </c>
      <c r="M150" s="128">
        <f t="shared" si="31"/>
        <v>0</v>
      </c>
      <c r="N150" s="128">
        <f t="shared" si="32"/>
        <v>0</v>
      </c>
      <c r="O150" s="128">
        <f t="shared" si="33"/>
        <v>0</v>
      </c>
      <c r="P150" s="128">
        <f t="shared" si="34"/>
        <v>0</v>
      </c>
      <c r="Q150" s="128">
        <f t="shared" si="37"/>
        <v>0</v>
      </c>
      <c r="R150" s="128">
        <f t="shared" si="38"/>
        <v>0</v>
      </c>
      <c r="S150" s="128">
        <f t="shared" si="35"/>
        <v>0</v>
      </c>
      <c r="T150" s="146">
        <f t="shared" si="42"/>
        <v>0</v>
      </c>
      <c r="U150" s="128">
        <f t="shared" si="39"/>
        <v>0</v>
      </c>
      <c r="V150" s="129"/>
    </row>
    <row r="151" spans="1:22" s="130" customFormat="1" ht="15" customHeight="1">
      <c r="A151" s="45"/>
      <c r="B151" s="40"/>
      <c r="C151" s="40"/>
      <c r="D151" s="46"/>
      <c r="E151" s="135" t="s">
        <v>401</v>
      </c>
      <c r="F151" s="127" t="s">
        <v>400</v>
      </c>
      <c r="G151" s="150">
        <f t="shared" si="43"/>
        <v>0</v>
      </c>
      <c r="H151" s="150">
        <v>0</v>
      </c>
      <c r="I151" s="150">
        <v>0</v>
      </c>
      <c r="J151" s="128">
        <f t="shared" si="30"/>
        <v>0</v>
      </c>
      <c r="K151" s="128">
        <f t="shared" si="36"/>
        <v>0</v>
      </c>
      <c r="L151" s="128">
        <f t="shared" si="41"/>
        <v>0</v>
      </c>
      <c r="M151" s="128">
        <f t="shared" si="31"/>
        <v>0</v>
      </c>
      <c r="N151" s="128">
        <f t="shared" si="32"/>
        <v>0</v>
      </c>
      <c r="O151" s="128">
        <f t="shared" si="33"/>
        <v>0</v>
      </c>
      <c r="P151" s="128">
        <f t="shared" si="34"/>
        <v>0</v>
      </c>
      <c r="Q151" s="128">
        <f t="shared" si="37"/>
        <v>0</v>
      </c>
      <c r="R151" s="128">
        <f t="shared" si="38"/>
        <v>0</v>
      </c>
      <c r="S151" s="128">
        <f t="shared" si="35"/>
        <v>0</v>
      </c>
      <c r="T151" s="146">
        <f t="shared" si="42"/>
        <v>0</v>
      </c>
      <c r="U151" s="128">
        <f t="shared" si="39"/>
        <v>0</v>
      </c>
      <c r="V151" s="129"/>
    </row>
    <row r="152" spans="1:22" s="130" customFormat="1" ht="15" customHeight="1">
      <c r="A152" s="45"/>
      <c r="B152" s="40"/>
      <c r="C152" s="40"/>
      <c r="D152" s="46"/>
      <c r="E152" s="175" t="s">
        <v>753</v>
      </c>
      <c r="F152" s="127">
        <v>4233</v>
      </c>
      <c r="G152" s="150">
        <f t="shared" si="43"/>
        <v>0</v>
      </c>
      <c r="H152" s="150">
        <v>0</v>
      </c>
      <c r="I152" s="150">
        <v>0</v>
      </c>
      <c r="J152" s="128">
        <f t="shared" si="30"/>
        <v>0</v>
      </c>
      <c r="K152" s="128">
        <f t="shared" si="36"/>
        <v>0</v>
      </c>
      <c r="L152" s="128">
        <f t="shared" si="41"/>
        <v>0</v>
      </c>
      <c r="M152" s="128">
        <f t="shared" si="31"/>
        <v>0</v>
      </c>
      <c r="N152" s="128">
        <f t="shared" si="32"/>
        <v>0</v>
      </c>
      <c r="O152" s="128">
        <f t="shared" si="33"/>
        <v>0</v>
      </c>
      <c r="P152" s="128">
        <f t="shared" si="34"/>
        <v>0</v>
      </c>
      <c r="Q152" s="128">
        <f t="shared" si="37"/>
        <v>0</v>
      </c>
      <c r="R152" s="128">
        <f t="shared" si="38"/>
        <v>0</v>
      </c>
      <c r="S152" s="128">
        <f t="shared" si="35"/>
        <v>0</v>
      </c>
      <c r="T152" s="146">
        <f t="shared" si="42"/>
        <v>0</v>
      </c>
      <c r="U152" s="128">
        <f t="shared" si="39"/>
        <v>0</v>
      </c>
      <c r="V152" s="129"/>
    </row>
    <row r="153" spans="1:22" s="130" customFormat="1" ht="15" customHeight="1">
      <c r="A153" s="45"/>
      <c r="B153" s="40"/>
      <c r="C153" s="40"/>
      <c r="D153" s="46"/>
      <c r="E153" s="135" t="s">
        <v>428</v>
      </c>
      <c r="F153" s="127" t="s">
        <v>427</v>
      </c>
      <c r="G153" s="150">
        <f t="shared" si="43"/>
        <v>0</v>
      </c>
      <c r="H153" s="150">
        <v>0</v>
      </c>
      <c r="I153" s="150">
        <v>0</v>
      </c>
      <c r="J153" s="128">
        <f t="shared" si="30"/>
        <v>0</v>
      </c>
      <c r="K153" s="128">
        <f t="shared" si="36"/>
        <v>0</v>
      </c>
      <c r="L153" s="128">
        <f t="shared" si="41"/>
        <v>0</v>
      </c>
      <c r="M153" s="128">
        <f t="shared" si="31"/>
        <v>0</v>
      </c>
      <c r="N153" s="128">
        <f t="shared" si="32"/>
        <v>0</v>
      </c>
      <c r="O153" s="128">
        <f t="shared" si="33"/>
        <v>0</v>
      </c>
      <c r="P153" s="128">
        <f t="shared" si="34"/>
        <v>0</v>
      </c>
      <c r="Q153" s="128">
        <f t="shared" si="37"/>
        <v>0</v>
      </c>
      <c r="R153" s="128">
        <f t="shared" si="38"/>
        <v>0</v>
      </c>
      <c r="S153" s="128">
        <f t="shared" si="35"/>
        <v>0</v>
      </c>
      <c r="T153" s="146">
        <f t="shared" si="42"/>
        <v>0</v>
      </c>
      <c r="U153" s="128">
        <f t="shared" si="39"/>
        <v>0</v>
      </c>
      <c r="V153" s="129"/>
    </row>
    <row r="154" spans="1:22" s="130" customFormat="1" ht="15" customHeight="1">
      <c r="A154" s="45"/>
      <c r="B154" s="40"/>
      <c r="C154" s="40"/>
      <c r="D154" s="46"/>
      <c r="E154" s="148" t="s">
        <v>754</v>
      </c>
      <c r="F154" s="127">
        <v>4262</v>
      </c>
      <c r="G154" s="150">
        <f t="shared" si="43"/>
        <v>0</v>
      </c>
      <c r="H154" s="150">
        <v>0</v>
      </c>
      <c r="I154" s="150">
        <v>0</v>
      </c>
      <c r="J154" s="128">
        <f t="shared" si="30"/>
        <v>0</v>
      </c>
      <c r="K154" s="128">
        <f t="shared" si="36"/>
        <v>0</v>
      </c>
      <c r="L154" s="128">
        <f t="shared" si="41"/>
        <v>0</v>
      </c>
      <c r="M154" s="128">
        <f t="shared" si="31"/>
        <v>0</v>
      </c>
      <c r="N154" s="128">
        <f t="shared" si="32"/>
        <v>0</v>
      </c>
      <c r="O154" s="128">
        <f t="shared" si="33"/>
        <v>0</v>
      </c>
      <c r="P154" s="128">
        <f t="shared" si="34"/>
        <v>0</v>
      </c>
      <c r="Q154" s="128">
        <f t="shared" si="37"/>
        <v>0</v>
      </c>
      <c r="R154" s="128">
        <f t="shared" si="38"/>
        <v>0</v>
      </c>
      <c r="S154" s="128">
        <f t="shared" si="35"/>
        <v>0</v>
      </c>
      <c r="T154" s="146">
        <f t="shared" si="42"/>
        <v>0</v>
      </c>
      <c r="U154" s="128">
        <f t="shared" si="39"/>
        <v>0</v>
      </c>
      <c r="V154" s="129"/>
    </row>
    <row r="155" spans="1:22" s="130" customFormat="1" ht="15" customHeight="1">
      <c r="A155" s="45"/>
      <c r="B155" s="40"/>
      <c r="C155" s="40"/>
      <c r="D155" s="46"/>
      <c r="E155" s="158" t="s">
        <v>792</v>
      </c>
      <c r="F155" s="38">
        <v>5113</v>
      </c>
      <c r="G155" s="150">
        <f>H155+I155</f>
        <v>490942.7</v>
      </c>
      <c r="H155" s="150">
        <v>0</v>
      </c>
      <c r="I155" s="150">
        <v>490942.7</v>
      </c>
      <c r="J155" s="128">
        <f t="shared" si="30"/>
        <v>186290.2</v>
      </c>
      <c r="K155" s="128">
        <f t="shared" si="36"/>
        <v>0</v>
      </c>
      <c r="L155" s="128">
        <v>186290.2</v>
      </c>
      <c r="M155" s="128">
        <f t="shared" si="31"/>
        <v>-304652.5</v>
      </c>
      <c r="N155" s="128">
        <f t="shared" si="32"/>
        <v>0</v>
      </c>
      <c r="O155" s="128">
        <f t="shared" si="33"/>
        <v>-304652.5</v>
      </c>
      <c r="P155" s="128">
        <f t="shared" si="34"/>
        <v>223548.24000000002</v>
      </c>
      <c r="Q155" s="128">
        <f t="shared" si="37"/>
        <v>0</v>
      </c>
      <c r="R155" s="128">
        <f>L155*20/100+L155</f>
        <v>223548.24000000002</v>
      </c>
      <c r="S155" s="128">
        <f t="shared" si="35"/>
        <v>268257.88800000004</v>
      </c>
      <c r="T155" s="146">
        <f t="shared" si="42"/>
        <v>0</v>
      </c>
      <c r="U155" s="128">
        <f t="shared" si="39"/>
        <v>268257.88800000004</v>
      </c>
      <c r="V155" s="129"/>
    </row>
    <row r="156" spans="1:22" s="130" customFormat="1" ht="15" customHeight="1">
      <c r="A156" s="45"/>
      <c r="B156" s="40"/>
      <c r="C156" s="40"/>
      <c r="D156" s="46"/>
      <c r="E156" s="158" t="s">
        <v>790</v>
      </c>
      <c r="F156" s="38">
        <v>5134</v>
      </c>
      <c r="G156" s="150">
        <f t="shared" si="43"/>
        <v>16072</v>
      </c>
      <c r="H156" s="150">
        <v>0</v>
      </c>
      <c r="I156" s="150">
        <v>16072</v>
      </c>
      <c r="J156" s="128">
        <f t="shared" si="30"/>
        <v>26679.52</v>
      </c>
      <c r="K156" s="128">
        <f t="shared" si="36"/>
        <v>0</v>
      </c>
      <c r="L156" s="194">
        <f t="shared" si="41"/>
        <v>26679.52</v>
      </c>
      <c r="M156" s="128">
        <f t="shared" si="31"/>
        <v>10607.52</v>
      </c>
      <c r="N156" s="128">
        <f t="shared" si="32"/>
        <v>0</v>
      </c>
      <c r="O156" s="128">
        <f t="shared" si="33"/>
        <v>10607.52</v>
      </c>
      <c r="P156" s="128">
        <f t="shared" si="34"/>
        <v>32015.424</v>
      </c>
      <c r="Q156" s="128">
        <f t="shared" si="37"/>
        <v>0</v>
      </c>
      <c r="R156" s="128">
        <f t="shared" si="38"/>
        <v>32015.424</v>
      </c>
      <c r="S156" s="128">
        <f t="shared" si="35"/>
        <v>38418.508799999996</v>
      </c>
      <c r="T156" s="146">
        <f t="shared" si="42"/>
        <v>0</v>
      </c>
      <c r="U156" s="128">
        <f t="shared" si="39"/>
        <v>38418.508799999996</v>
      </c>
      <c r="V156" s="129"/>
    </row>
    <row r="157" spans="1:22" s="142" customFormat="1" ht="18" customHeight="1">
      <c r="A157" s="137" t="s">
        <v>242</v>
      </c>
      <c r="B157" s="138" t="s">
        <v>231</v>
      </c>
      <c r="C157" s="138" t="s">
        <v>206</v>
      </c>
      <c r="D157" s="138" t="s">
        <v>197</v>
      </c>
      <c r="E157" s="139" t="s">
        <v>243</v>
      </c>
      <c r="F157" s="140"/>
      <c r="G157" s="140">
        <f>G159</f>
        <v>46363.6</v>
      </c>
      <c r="H157" s="140">
        <f>H159</f>
        <v>7500</v>
      </c>
      <c r="I157" s="140">
        <f>I159</f>
        <v>38863.6</v>
      </c>
      <c r="J157" s="140">
        <f>K157+L157</f>
        <v>76363.576</v>
      </c>
      <c r="K157" s="140">
        <f>K159</f>
        <v>11850</v>
      </c>
      <c r="L157" s="209">
        <f>L159</f>
        <v>64513.576</v>
      </c>
      <c r="M157" s="128">
        <f t="shared" si="31"/>
        <v>29999.976000000002</v>
      </c>
      <c r="N157" s="128">
        <f t="shared" si="32"/>
        <v>4350</v>
      </c>
      <c r="O157" s="128">
        <f t="shared" si="33"/>
        <v>25649.976000000002</v>
      </c>
      <c r="P157" s="128">
        <f t="shared" si="34"/>
        <v>90806.7912</v>
      </c>
      <c r="Q157" s="128">
        <f t="shared" si="37"/>
        <v>13390.5</v>
      </c>
      <c r="R157" s="128">
        <f t="shared" si="38"/>
        <v>77416.2912</v>
      </c>
      <c r="S157" s="128">
        <f t="shared" si="35"/>
        <v>108298.62444</v>
      </c>
      <c r="T157" s="146">
        <f t="shared" si="42"/>
        <v>15399.075</v>
      </c>
      <c r="U157" s="128">
        <f t="shared" si="39"/>
        <v>92899.54944</v>
      </c>
      <c r="V157" s="141"/>
    </row>
    <row r="158" spans="1:22" ht="18" customHeight="1">
      <c r="A158" s="41"/>
      <c r="B158" s="39"/>
      <c r="C158" s="39"/>
      <c r="D158" s="37"/>
      <c r="E158" s="135" t="s">
        <v>202</v>
      </c>
      <c r="F158" s="37"/>
      <c r="G158" s="128">
        <v>0</v>
      </c>
      <c r="H158" s="128">
        <v>0</v>
      </c>
      <c r="I158" s="128">
        <v>0</v>
      </c>
      <c r="J158" s="128">
        <f t="shared" si="30"/>
        <v>0</v>
      </c>
      <c r="K158" s="128">
        <f t="shared" si="36"/>
        <v>0</v>
      </c>
      <c r="L158" s="128">
        <f t="shared" si="41"/>
        <v>0</v>
      </c>
      <c r="M158" s="128">
        <f t="shared" si="31"/>
        <v>0</v>
      </c>
      <c r="N158" s="128">
        <f t="shared" si="32"/>
        <v>0</v>
      </c>
      <c r="O158" s="128">
        <f t="shared" si="33"/>
        <v>0</v>
      </c>
      <c r="P158" s="128">
        <f t="shared" si="34"/>
        <v>0</v>
      </c>
      <c r="Q158" s="128">
        <f t="shared" si="37"/>
        <v>0</v>
      </c>
      <c r="R158" s="128">
        <f t="shared" si="38"/>
        <v>0</v>
      </c>
      <c r="S158" s="128">
        <f t="shared" si="35"/>
        <v>0</v>
      </c>
      <c r="T158" s="146">
        <f t="shared" si="42"/>
        <v>0</v>
      </c>
      <c r="U158" s="128">
        <f t="shared" si="39"/>
        <v>0</v>
      </c>
      <c r="V158" s="136"/>
    </row>
    <row r="159" spans="1:22" s="130" customFormat="1" ht="18" customHeight="1">
      <c r="A159" s="62" t="s">
        <v>244</v>
      </c>
      <c r="B159" s="38" t="s">
        <v>231</v>
      </c>
      <c r="C159" s="38" t="s">
        <v>206</v>
      </c>
      <c r="D159" s="38" t="s">
        <v>213</v>
      </c>
      <c r="E159" s="149" t="s">
        <v>245</v>
      </c>
      <c r="F159" s="46"/>
      <c r="G159" s="46">
        <f>G161+G166+G168</f>
        <v>46363.6</v>
      </c>
      <c r="H159" s="46">
        <f>H161+H166+H168</f>
        <v>7500</v>
      </c>
      <c r="I159" s="46">
        <f>I161+I166+I168</f>
        <v>38863.6</v>
      </c>
      <c r="J159" s="46">
        <f>K159+L159</f>
        <v>76363.576</v>
      </c>
      <c r="K159" s="46">
        <f>K161+K166+K168</f>
        <v>11850</v>
      </c>
      <c r="L159" s="46">
        <f>L161+L166+L168</f>
        <v>64513.576</v>
      </c>
      <c r="M159" s="128">
        <f t="shared" si="31"/>
        <v>29999.976000000002</v>
      </c>
      <c r="N159" s="128">
        <f t="shared" si="32"/>
        <v>4350</v>
      </c>
      <c r="O159" s="128">
        <f t="shared" si="33"/>
        <v>25649.976000000002</v>
      </c>
      <c r="P159" s="128">
        <f t="shared" si="34"/>
        <v>90806.7912</v>
      </c>
      <c r="Q159" s="128">
        <f t="shared" si="37"/>
        <v>13390.5</v>
      </c>
      <c r="R159" s="128">
        <f t="shared" si="38"/>
        <v>77416.2912</v>
      </c>
      <c r="S159" s="128">
        <f t="shared" si="35"/>
        <v>108298.62444</v>
      </c>
      <c r="T159" s="146">
        <f t="shared" si="42"/>
        <v>15399.075</v>
      </c>
      <c r="U159" s="128">
        <f t="shared" si="39"/>
        <v>92899.54944</v>
      </c>
      <c r="V159" s="129"/>
    </row>
    <row r="160" spans="1:22" ht="12.75" customHeight="1">
      <c r="A160" s="41"/>
      <c r="B160" s="39"/>
      <c r="C160" s="39"/>
      <c r="D160" s="37"/>
      <c r="E160" s="135" t="s">
        <v>5</v>
      </c>
      <c r="F160" s="37"/>
      <c r="G160" s="128">
        <v>0</v>
      </c>
      <c r="H160" s="128">
        <v>0</v>
      </c>
      <c r="I160" s="128">
        <v>0</v>
      </c>
      <c r="J160" s="128">
        <f t="shared" si="30"/>
        <v>0</v>
      </c>
      <c r="K160" s="128">
        <f t="shared" si="36"/>
        <v>0</v>
      </c>
      <c r="L160" s="128">
        <f t="shared" si="41"/>
        <v>0</v>
      </c>
      <c r="M160" s="128">
        <f t="shared" si="31"/>
        <v>0</v>
      </c>
      <c r="N160" s="128">
        <f t="shared" si="32"/>
        <v>0</v>
      </c>
      <c r="O160" s="128">
        <f t="shared" si="33"/>
        <v>0</v>
      </c>
      <c r="P160" s="128">
        <f t="shared" si="34"/>
        <v>0</v>
      </c>
      <c r="Q160" s="128">
        <f t="shared" si="37"/>
        <v>0</v>
      </c>
      <c r="R160" s="128">
        <f t="shared" si="38"/>
        <v>0</v>
      </c>
      <c r="S160" s="128">
        <f t="shared" si="35"/>
        <v>0</v>
      </c>
      <c r="T160" s="146">
        <f t="shared" si="42"/>
        <v>0</v>
      </c>
      <c r="U160" s="128">
        <f t="shared" si="39"/>
        <v>0</v>
      </c>
      <c r="V160" s="136"/>
    </row>
    <row r="161" spans="1:22" s="130" customFormat="1" ht="20.25" customHeight="1">
      <c r="A161" s="45"/>
      <c r="B161" s="40"/>
      <c r="C161" s="40"/>
      <c r="D161" s="46"/>
      <c r="E161" s="176" t="s">
        <v>756</v>
      </c>
      <c r="F161" s="145"/>
      <c r="G161" s="145">
        <f aca="true" t="shared" si="44" ref="G161:L161">G162+G164+G165+G163</f>
        <v>46363.6</v>
      </c>
      <c r="H161" s="145">
        <f t="shared" si="44"/>
        <v>7500</v>
      </c>
      <c r="I161" s="145">
        <f t="shared" si="44"/>
        <v>38863.6</v>
      </c>
      <c r="J161" s="145">
        <f t="shared" si="44"/>
        <v>76363.576</v>
      </c>
      <c r="K161" s="145">
        <f t="shared" si="44"/>
        <v>11850</v>
      </c>
      <c r="L161" s="210">
        <f t="shared" si="44"/>
        <v>64513.576</v>
      </c>
      <c r="M161" s="128">
        <f t="shared" si="31"/>
        <v>29999.976000000002</v>
      </c>
      <c r="N161" s="128">
        <f t="shared" si="32"/>
        <v>4350</v>
      </c>
      <c r="O161" s="128">
        <f t="shared" si="33"/>
        <v>25649.976000000002</v>
      </c>
      <c r="P161" s="128">
        <f t="shared" si="34"/>
        <v>90806.7912</v>
      </c>
      <c r="Q161" s="128">
        <f t="shared" si="37"/>
        <v>13390.5</v>
      </c>
      <c r="R161" s="128">
        <f t="shared" si="38"/>
        <v>77416.2912</v>
      </c>
      <c r="S161" s="128">
        <f t="shared" si="35"/>
        <v>108298.62444</v>
      </c>
      <c r="T161" s="146">
        <f t="shared" si="42"/>
        <v>15399.075</v>
      </c>
      <c r="U161" s="128">
        <f t="shared" si="39"/>
        <v>92899.54944</v>
      </c>
      <c r="V161" s="129"/>
    </row>
    <row r="162" spans="1:22" s="130" customFormat="1" ht="15.75" customHeight="1">
      <c r="A162" s="45"/>
      <c r="B162" s="40"/>
      <c r="C162" s="40"/>
      <c r="D162" s="46"/>
      <c r="E162" s="149" t="s">
        <v>810</v>
      </c>
      <c r="F162" s="38">
        <v>4657</v>
      </c>
      <c r="G162" s="146">
        <f>H162+I162</f>
        <v>7500</v>
      </c>
      <c r="H162" s="146">
        <v>7500</v>
      </c>
      <c r="I162" s="146">
        <v>0</v>
      </c>
      <c r="J162" s="128">
        <f t="shared" si="30"/>
        <v>11850</v>
      </c>
      <c r="K162" s="128">
        <f t="shared" si="36"/>
        <v>11850</v>
      </c>
      <c r="L162" s="128">
        <f t="shared" si="41"/>
        <v>0</v>
      </c>
      <c r="M162" s="128">
        <f t="shared" si="31"/>
        <v>4350</v>
      </c>
      <c r="N162" s="128">
        <f t="shared" si="32"/>
        <v>4350</v>
      </c>
      <c r="O162" s="128">
        <f t="shared" si="33"/>
        <v>0</v>
      </c>
      <c r="P162" s="128">
        <f t="shared" si="34"/>
        <v>13390.5</v>
      </c>
      <c r="Q162" s="128">
        <f t="shared" si="37"/>
        <v>13390.5</v>
      </c>
      <c r="R162" s="128">
        <f t="shared" si="38"/>
        <v>0</v>
      </c>
      <c r="S162" s="128">
        <f t="shared" si="35"/>
        <v>15399.075</v>
      </c>
      <c r="T162" s="146">
        <f t="shared" si="42"/>
        <v>15399.075</v>
      </c>
      <c r="U162" s="128">
        <f t="shared" si="39"/>
        <v>0</v>
      </c>
      <c r="V162" s="129"/>
    </row>
    <row r="163" spans="1:22" s="130" customFormat="1" ht="15.75" customHeight="1">
      <c r="A163" s="45"/>
      <c r="B163" s="40"/>
      <c r="C163" s="40"/>
      <c r="D163" s="46"/>
      <c r="E163" s="149" t="s">
        <v>524</v>
      </c>
      <c r="F163" s="38" t="s">
        <v>523</v>
      </c>
      <c r="G163" s="146">
        <f>H163+I163</f>
        <v>36167.6</v>
      </c>
      <c r="H163" s="146">
        <v>0</v>
      </c>
      <c r="I163" s="146">
        <v>36167.6</v>
      </c>
      <c r="J163" s="128">
        <f t="shared" si="30"/>
        <v>60038.216</v>
      </c>
      <c r="K163" s="128">
        <f t="shared" si="36"/>
        <v>0</v>
      </c>
      <c r="L163" s="194">
        <f>I163*66/100+I163</f>
        <v>60038.216</v>
      </c>
      <c r="M163" s="128">
        <f t="shared" si="31"/>
        <v>23870.616</v>
      </c>
      <c r="N163" s="128">
        <f t="shared" si="32"/>
        <v>0</v>
      </c>
      <c r="O163" s="128">
        <f t="shared" si="33"/>
        <v>23870.616</v>
      </c>
      <c r="P163" s="128">
        <f t="shared" si="34"/>
        <v>72045.8592</v>
      </c>
      <c r="Q163" s="128">
        <f t="shared" si="37"/>
        <v>0</v>
      </c>
      <c r="R163" s="128">
        <f t="shared" si="38"/>
        <v>72045.8592</v>
      </c>
      <c r="S163" s="128">
        <f t="shared" si="35"/>
        <v>86455.03104</v>
      </c>
      <c r="T163" s="146">
        <f t="shared" si="42"/>
        <v>0</v>
      </c>
      <c r="U163" s="128">
        <f t="shared" si="39"/>
        <v>86455.03104</v>
      </c>
      <c r="V163" s="129"/>
    </row>
    <row r="164" spans="1:22" s="130" customFormat="1" ht="15.75" customHeight="1">
      <c r="A164" s="45"/>
      <c r="B164" s="40"/>
      <c r="C164" s="40"/>
      <c r="D164" s="46"/>
      <c r="E164" s="149" t="s">
        <v>526</v>
      </c>
      <c r="F164" s="38" t="s">
        <v>525</v>
      </c>
      <c r="G164" s="146">
        <f>H164+I164</f>
        <v>0</v>
      </c>
      <c r="H164" s="146">
        <v>0</v>
      </c>
      <c r="I164" s="146">
        <v>0</v>
      </c>
      <c r="J164" s="128">
        <f t="shared" si="30"/>
        <v>0</v>
      </c>
      <c r="K164" s="128">
        <f t="shared" si="36"/>
        <v>0</v>
      </c>
      <c r="L164" s="128">
        <f t="shared" si="41"/>
        <v>0</v>
      </c>
      <c r="M164" s="128">
        <f t="shared" si="31"/>
        <v>0</v>
      </c>
      <c r="N164" s="128">
        <f t="shared" si="32"/>
        <v>0</v>
      </c>
      <c r="O164" s="128">
        <f t="shared" si="33"/>
        <v>0</v>
      </c>
      <c r="P164" s="128">
        <f t="shared" si="34"/>
        <v>0</v>
      </c>
      <c r="Q164" s="128">
        <f t="shared" si="37"/>
        <v>0</v>
      </c>
      <c r="R164" s="128">
        <f t="shared" si="38"/>
        <v>0</v>
      </c>
      <c r="S164" s="128">
        <f t="shared" si="35"/>
        <v>0</v>
      </c>
      <c r="T164" s="146">
        <f t="shared" si="42"/>
        <v>0</v>
      </c>
      <c r="U164" s="128">
        <f t="shared" si="39"/>
        <v>0</v>
      </c>
      <c r="V164" s="129"/>
    </row>
    <row r="165" spans="1:22" s="130" customFormat="1" ht="15.75" customHeight="1">
      <c r="A165" s="45"/>
      <c r="B165" s="40"/>
      <c r="C165" s="40"/>
      <c r="D165" s="46"/>
      <c r="E165" s="149" t="s">
        <v>541</v>
      </c>
      <c r="F165" s="38" t="s">
        <v>540</v>
      </c>
      <c r="G165" s="146">
        <f>H165+I165</f>
        <v>2696</v>
      </c>
      <c r="H165" s="146">
        <v>0</v>
      </c>
      <c r="I165" s="146">
        <v>2696</v>
      </c>
      <c r="J165" s="128">
        <f t="shared" si="30"/>
        <v>4475.36</v>
      </c>
      <c r="K165" s="128">
        <f t="shared" si="36"/>
        <v>0</v>
      </c>
      <c r="L165" s="194">
        <f t="shared" si="41"/>
        <v>4475.36</v>
      </c>
      <c r="M165" s="128">
        <f t="shared" si="31"/>
        <v>1779.3599999999997</v>
      </c>
      <c r="N165" s="128">
        <f t="shared" si="32"/>
        <v>0</v>
      </c>
      <c r="O165" s="128">
        <f t="shared" si="33"/>
        <v>1779.3599999999997</v>
      </c>
      <c r="P165" s="128">
        <f t="shared" si="34"/>
        <v>5370.432</v>
      </c>
      <c r="Q165" s="128">
        <f t="shared" si="37"/>
        <v>0</v>
      </c>
      <c r="R165" s="128">
        <f t="shared" si="38"/>
        <v>5370.432</v>
      </c>
      <c r="S165" s="128">
        <f t="shared" si="35"/>
        <v>6444.5184</v>
      </c>
      <c r="T165" s="146">
        <f t="shared" si="42"/>
        <v>0</v>
      </c>
      <c r="U165" s="128">
        <f t="shared" si="39"/>
        <v>6444.5184</v>
      </c>
      <c r="V165" s="129"/>
    </row>
    <row r="166" spans="1:22" s="130" customFormat="1" ht="59.25" customHeight="1">
      <c r="A166" s="45"/>
      <c r="B166" s="40"/>
      <c r="C166" s="40"/>
      <c r="D166" s="46"/>
      <c r="E166" s="139" t="s">
        <v>611</v>
      </c>
      <c r="F166" s="145"/>
      <c r="G166" s="145">
        <f aca="true" t="shared" si="45" ref="G166:L166">G167</f>
        <v>0</v>
      </c>
      <c r="H166" s="145">
        <f t="shared" si="45"/>
        <v>0</v>
      </c>
      <c r="I166" s="145">
        <f t="shared" si="45"/>
        <v>0</v>
      </c>
      <c r="J166" s="145">
        <f t="shared" si="45"/>
        <v>0</v>
      </c>
      <c r="K166" s="145">
        <f t="shared" si="45"/>
        <v>0</v>
      </c>
      <c r="L166" s="145">
        <f t="shared" si="45"/>
        <v>0</v>
      </c>
      <c r="M166" s="128">
        <f t="shared" si="31"/>
        <v>0</v>
      </c>
      <c r="N166" s="128">
        <f t="shared" si="32"/>
        <v>0</v>
      </c>
      <c r="O166" s="128">
        <f t="shared" si="33"/>
        <v>0</v>
      </c>
      <c r="P166" s="128">
        <f t="shared" si="34"/>
        <v>0</v>
      </c>
      <c r="Q166" s="128">
        <f t="shared" si="37"/>
        <v>0</v>
      </c>
      <c r="R166" s="128">
        <f t="shared" si="38"/>
        <v>0</v>
      </c>
      <c r="S166" s="128">
        <f t="shared" si="35"/>
        <v>0</v>
      </c>
      <c r="T166" s="146">
        <f t="shared" si="42"/>
        <v>0</v>
      </c>
      <c r="U166" s="128">
        <f t="shared" si="39"/>
        <v>0</v>
      </c>
      <c r="V166" s="129"/>
    </row>
    <row r="167" spans="1:22" s="130" customFormat="1" ht="17.25" customHeight="1">
      <c r="A167" s="45"/>
      <c r="B167" s="40"/>
      <c r="C167" s="40"/>
      <c r="D167" s="46"/>
      <c r="E167" s="149" t="s">
        <v>526</v>
      </c>
      <c r="F167" s="38" t="s">
        <v>525</v>
      </c>
      <c r="G167" s="146">
        <f>H167+I167</f>
        <v>0</v>
      </c>
      <c r="H167" s="150">
        <v>0</v>
      </c>
      <c r="I167" s="150">
        <v>0</v>
      </c>
      <c r="J167" s="128">
        <f t="shared" si="30"/>
        <v>0</v>
      </c>
      <c r="K167" s="128">
        <f t="shared" si="36"/>
        <v>0</v>
      </c>
      <c r="L167" s="128">
        <f t="shared" si="41"/>
        <v>0</v>
      </c>
      <c r="M167" s="128">
        <f t="shared" si="31"/>
        <v>0</v>
      </c>
      <c r="N167" s="128">
        <f t="shared" si="32"/>
        <v>0</v>
      </c>
      <c r="O167" s="128">
        <f t="shared" si="33"/>
        <v>0</v>
      </c>
      <c r="P167" s="128">
        <f t="shared" si="34"/>
        <v>0</v>
      </c>
      <c r="Q167" s="128">
        <f t="shared" si="37"/>
        <v>0</v>
      </c>
      <c r="R167" s="128">
        <f t="shared" si="38"/>
        <v>0</v>
      </c>
      <c r="S167" s="128">
        <f t="shared" si="35"/>
        <v>0</v>
      </c>
      <c r="T167" s="146">
        <f t="shared" si="42"/>
        <v>0</v>
      </c>
      <c r="U167" s="128">
        <f t="shared" si="39"/>
        <v>0</v>
      </c>
      <c r="V167" s="129"/>
    </row>
    <row r="168" spans="1:22" s="130" customFormat="1" ht="22.5" customHeight="1">
      <c r="A168" s="45"/>
      <c r="B168" s="40"/>
      <c r="C168" s="40"/>
      <c r="D168" s="46"/>
      <c r="E168" s="139" t="s">
        <v>612</v>
      </c>
      <c r="F168" s="145"/>
      <c r="G168" s="145">
        <f aca="true" t="shared" si="46" ref="G168:L168">G169</f>
        <v>0</v>
      </c>
      <c r="H168" s="145">
        <f t="shared" si="46"/>
        <v>0</v>
      </c>
      <c r="I168" s="145">
        <f t="shared" si="46"/>
        <v>0</v>
      </c>
      <c r="J168" s="145">
        <f t="shared" si="46"/>
        <v>0</v>
      </c>
      <c r="K168" s="145">
        <f t="shared" si="46"/>
        <v>0</v>
      </c>
      <c r="L168" s="145">
        <f t="shared" si="46"/>
        <v>0</v>
      </c>
      <c r="M168" s="128">
        <f t="shared" si="31"/>
        <v>0</v>
      </c>
      <c r="N168" s="128">
        <f t="shared" si="32"/>
        <v>0</v>
      </c>
      <c r="O168" s="128">
        <f t="shared" si="33"/>
        <v>0</v>
      </c>
      <c r="P168" s="128">
        <f t="shared" si="34"/>
        <v>0</v>
      </c>
      <c r="Q168" s="128">
        <f t="shared" si="37"/>
        <v>0</v>
      </c>
      <c r="R168" s="128">
        <f t="shared" si="38"/>
        <v>0</v>
      </c>
      <c r="S168" s="128">
        <f t="shared" si="35"/>
        <v>0</v>
      </c>
      <c r="T168" s="146">
        <f t="shared" si="42"/>
        <v>0</v>
      </c>
      <c r="U168" s="128">
        <f t="shared" si="39"/>
        <v>0</v>
      </c>
      <c r="V168" s="129"/>
    </row>
    <row r="169" spans="1:22" s="130" customFormat="1" ht="13.5" customHeight="1">
      <c r="A169" s="45"/>
      <c r="B169" s="40"/>
      <c r="C169" s="40"/>
      <c r="D169" s="46"/>
      <c r="E169" s="149" t="s">
        <v>526</v>
      </c>
      <c r="F169" s="38" t="s">
        <v>525</v>
      </c>
      <c r="G169" s="128">
        <v>0</v>
      </c>
      <c r="H169" s="128">
        <v>0</v>
      </c>
      <c r="I169" s="128">
        <v>0</v>
      </c>
      <c r="J169" s="128">
        <f t="shared" si="30"/>
        <v>0</v>
      </c>
      <c r="K169" s="128">
        <f t="shared" si="36"/>
        <v>0</v>
      </c>
      <c r="L169" s="128">
        <f t="shared" si="41"/>
        <v>0</v>
      </c>
      <c r="M169" s="128">
        <f t="shared" si="31"/>
        <v>0</v>
      </c>
      <c r="N169" s="128">
        <f t="shared" si="32"/>
        <v>0</v>
      </c>
      <c r="O169" s="128">
        <f t="shared" si="33"/>
        <v>0</v>
      </c>
      <c r="P169" s="128">
        <f t="shared" si="34"/>
        <v>0</v>
      </c>
      <c r="Q169" s="128">
        <f t="shared" si="37"/>
        <v>0</v>
      </c>
      <c r="R169" s="128">
        <f t="shared" si="38"/>
        <v>0</v>
      </c>
      <c r="S169" s="128">
        <f t="shared" si="35"/>
        <v>0</v>
      </c>
      <c r="T169" s="146">
        <f t="shared" si="42"/>
        <v>0</v>
      </c>
      <c r="U169" s="128">
        <f t="shared" si="39"/>
        <v>0</v>
      </c>
      <c r="V169" s="129"/>
    </row>
    <row r="170" spans="1:22" s="142" customFormat="1" ht="13.5" customHeight="1">
      <c r="A170" s="177" t="s">
        <v>246</v>
      </c>
      <c r="B170" s="178" t="s">
        <v>231</v>
      </c>
      <c r="C170" s="178" t="s">
        <v>213</v>
      </c>
      <c r="D170" s="145" t="s">
        <v>197</v>
      </c>
      <c r="E170" s="139" t="s">
        <v>247</v>
      </c>
      <c r="F170" s="145"/>
      <c r="G170" s="145">
        <f aca="true" t="shared" si="47" ref="G170:L170">G172+G210</f>
        <v>956999.76</v>
      </c>
      <c r="H170" s="145">
        <f t="shared" si="47"/>
        <v>6000</v>
      </c>
      <c r="I170" s="145">
        <f t="shared" si="47"/>
        <v>950999.76</v>
      </c>
      <c r="J170" s="145">
        <f t="shared" si="47"/>
        <v>2139810.478</v>
      </c>
      <c r="K170" s="145">
        <f t="shared" si="47"/>
        <v>10500</v>
      </c>
      <c r="L170" s="211">
        <f t="shared" si="47"/>
        <v>2129310.478</v>
      </c>
      <c r="M170" s="128">
        <f t="shared" si="31"/>
        <v>1182810.718</v>
      </c>
      <c r="N170" s="128">
        <f t="shared" si="32"/>
        <v>4500</v>
      </c>
      <c r="O170" s="128">
        <f t="shared" si="33"/>
        <v>1178310.718</v>
      </c>
      <c r="P170" s="128">
        <f>Q170+R170</f>
        <v>2567037.5736000002</v>
      </c>
      <c r="Q170" s="128">
        <f>Q172</f>
        <v>11865</v>
      </c>
      <c r="R170" s="128">
        <f>R172</f>
        <v>2555172.5736000002</v>
      </c>
      <c r="S170" s="194">
        <f t="shared" si="35"/>
        <v>3079851.83832</v>
      </c>
      <c r="T170" s="193">
        <f t="shared" si="42"/>
        <v>13644.75</v>
      </c>
      <c r="U170" s="194">
        <f>R170*20/100+R170</f>
        <v>3066207.08832</v>
      </c>
      <c r="V170" s="141"/>
    </row>
    <row r="171" spans="1:22" ht="13.5" customHeight="1">
      <c r="A171" s="41"/>
      <c r="B171" s="39"/>
      <c r="C171" s="39"/>
      <c r="D171" s="37"/>
      <c r="E171" s="135" t="s">
        <v>202</v>
      </c>
      <c r="F171" s="37"/>
      <c r="G171" s="128">
        <v>0</v>
      </c>
      <c r="H171" s="128">
        <v>0</v>
      </c>
      <c r="I171" s="128">
        <v>0</v>
      </c>
      <c r="J171" s="128">
        <f t="shared" si="30"/>
        <v>0</v>
      </c>
      <c r="K171" s="128">
        <f t="shared" si="36"/>
        <v>0</v>
      </c>
      <c r="L171" s="128">
        <f t="shared" si="41"/>
        <v>0</v>
      </c>
      <c r="M171" s="128">
        <f t="shared" si="31"/>
        <v>0</v>
      </c>
      <c r="N171" s="128">
        <f t="shared" si="32"/>
        <v>0</v>
      </c>
      <c r="O171" s="128">
        <f t="shared" si="33"/>
        <v>0</v>
      </c>
      <c r="P171" s="128">
        <f t="shared" si="34"/>
        <v>0</v>
      </c>
      <c r="Q171" s="128">
        <f t="shared" si="37"/>
        <v>0</v>
      </c>
      <c r="R171" s="128">
        <f t="shared" si="38"/>
        <v>0</v>
      </c>
      <c r="S171" s="128">
        <f t="shared" si="35"/>
        <v>0</v>
      </c>
      <c r="T171" s="146">
        <f t="shared" si="42"/>
        <v>0</v>
      </c>
      <c r="U171" s="128">
        <f t="shared" si="39"/>
        <v>0</v>
      </c>
      <c r="V171" s="136"/>
    </row>
    <row r="172" spans="1:22" s="130" customFormat="1" ht="13.5" customHeight="1">
      <c r="A172" s="62" t="s">
        <v>248</v>
      </c>
      <c r="B172" s="38" t="s">
        <v>231</v>
      </c>
      <c r="C172" s="38" t="s">
        <v>213</v>
      </c>
      <c r="D172" s="38" t="s">
        <v>200</v>
      </c>
      <c r="E172" s="149" t="s">
        <v>249</v>
      </c>
      <c r="F172" s="46"/>
      <c r="G172" s="151">
        <f aca="true" t="shared" si="48" ref="G172:L172">G174+G176+G180+G182+G185+G187+G190+G194+G197+G200+G202+G208</f>
        <v>956999.76</v>
      </c>
      <c r="H172" s="151">
        <f t="shared" si="48"/>
        <v>6000</v>
      </c>
      <c r="I172" s="151">
        <f t="shared" si="48"/>
        <v>950999.76</v>
      </c>
      <c r="J172" s="151">
        <f t="shared" si="48"/>
        <v>2139810.478</v>
      </c>
      <c r="K172" s="151">
        <f t="shared" si="48"/>
        <v>10500</v>
      </c>
      <c r="L172" s="212">
        <f t="shared" si="48"/>
        <v>2129310.478</v>
      </c>
      <c r="M172" s="128">
        <f t="shared" si="31"/>
        <v>1182810.718</v>
      </c>
      <c r="N172" s="128">
        <f t="shared" si="32"/>
        <v>4500</v>
      </c>
      <c r="O172" s="128">
        <f t="shared" si="33"/>
        <v>1178310.718</v>
      </c>
      <c r="P172" s="128">
        <f t="shared" si="34"/>
        <v>2567037.5736000002</v>
      </c>
      <c r="Q172" s="128">
        <f t="shared" si="37"/>
        <v>11865</v>
      </c>
      <c r="R172" s="128">
        <f>L172*20/100+L172</f>
        <v>2555172.5736000002</v>
      </c>
      <c r="S172" s="128">
        <f t="shared" si="35"/>
        <v>3079851.8383199996</v>
      </c>
      <c r="T172" s="146">
        <f t="shared" si="42"/>
        <v>13644.75</v>
      </c>
      <c r="U172" s="128">
        <f>U174+U176+U182+U185+U187+U190+U194+U197+U200+U202+U208</f>
        <v>3066207.0883199996</v>
      </c>
      <c r="V172" s="129"/>
    </row>
    <row r="173" spans="1:22" ht="12.75" customHeight="1">
      <c r="A173" s="41"/>
      <c r="B173" s="39"/>
      <c r="C173" s="39"/>
      <c r="D173" s="37"/>
      <c r="E173" s="135" t="s">
        <v>5</v>
      </c>
      <c r="F173" s="37"/>
      <c r="G173" s="128">
        <v>0</v>
      </c>
      <c r="H173" s="128">
        <v>0</v>
      </c>
      <c r="I173" s="128">
        <v>0</v>
      </c>
      <c r="J173" s="128">
        <f t="shared" si="30"/>
        <v>0</v>
      </c>
      <c r="K173" s="128">
        <f t="shared" si="36"/>
        <v>0</v>
      </c>
      <c r="L173" s="128">
        <f t="shared" si="41"/>
        <v>0</v>
      </c>
      <c r="M173" s="128">
        <f t="shared" si="31"/>
        <v>0</v>
      </c>
      <c r="N173" s="128">
        <f t="shared" si="32"/>
        <v>0</v>
      </c>
      <c r="O173" s="128">
        <f t="shared" si="33"/>
        <v>0</v>
      </c>
      <c r="P173" s="128">
        <f t="shared" si="34"/>
        <v>0</v>
      </c>
      <c r="Q173" s="128">
        <f t="shared" si="37"/>
        <v>0</v>
      </c>
      <c r="R173" s="128">
        <f t="shared" si="38"/>
        <v>0</v>
      </c>
      <c r="S173" s="128">
        <f t="shared" si="35"/>
        <v>0</v>
      </c>
      <c r="T173" s="146">
        <f t="shared" si="42"/>
        <v>0</v>
      </c>
      <c r="U173" s="128">
        <f t="shared" si="39"/>
        <v>0</v>
      </c>
      <c r="V173" s="136"/>
    </row>
    <row r="174" spans="1:22" s="130" customFormat="1" ht="25.5" customHeight="1">
      <c r="A174" s="45"/>
      <c r="B174" s="40"/>
      <c r="C174" s="40"/>
      <c r="D174" s="46"/>
      <c r="E174" s="139" t="s">
        <v>613</v>
      </c>
      <c r="F174" s="145"/>
      <c r="G174" s="145">
        <f>G175</f>
        <v>0</v>
      </c>
      <c r="H174" s="145">
        <f>H175</f>
        <v>0</v>
      </c>
      <c r="I174" s="145">
        <f>I175</f>
        <v>0</v>
      </c>
      <c r="J174" s="145">
        <f>J175</f>
        <v>0</v>
      </c>
      <c r="K174" s="145">
        <f>K175</f>
        <v>0</v>
      </c>
      <c r="L174" s="128">
        <f t="shared" si="41"/>
        <v>0</v>
      </c>
      <c r="M174" s="128">
        <f t="shared" si="31"/>
        <v>0</v>
      </c>
      <c r="N174" s="128">
        <f t="shared" si="32"/>
        <v>0</v>
      </c>
      <c r="O174" s="128">
        <f t="shared" si="33"/>
        <v>0</v>
      </c>
      <c r="P174" s="128">
        <f t="shared" si="34"/>
        <v>0</v>
      </c>
      <c r="Q174" s="128">
        <f t="shared" si="37"/>
        <v>0</v>
      </c>
      <c r="R174" s="128">
        <f t="shared" si="38"/>
        <v>0</v>
      </c>
      <c r="S174" s="128">
        <f t="shared" si="35"/>
        <v>0</v>
      </c>
      <c r="T174" s="146">
        <f t="shared" si="42"/>
        <v>0</v>
      </c>
      <c r="U174" s="128">
        <f t="shared" si="39"/>
        <v>0</v>
      </c>
      <c r="V174" s="129"/>
    </row>
    <row r="175" spans="1:22" s="130" customFormat="1" ht="25.5" customHeight="1">
      <c r="A175" s="45"/>
      <c r="B175" s="40"/>
      <c r="C175" s="40"/>
      <c r="D175" s="46"/>
      <c r="E175" s="149" t="s">
        <v>432</v>
      </c>
      <c r="F175" s="38" t="s">
        <v>431</v>
      </c>
      <c r="G175" s="150">
        <f>H175+I175</f>
        <v>0</v>
      </c>
      <c r="H175" s="150">
        <v>0</v>
      </c>
      <c r="I175" s="150">
        <v>0</v>
      </c>
      <c r="J175" s="128">
        <f t="shared" si="30"/>
        <v>0</v>
      </c>
      <c r="K175" s="128">
        <f t="shared" si="36"/>
        <v>0</v>
      </c>
      <c r="L175" s="128">
        <f t="shared" si="41"/>
        <v>0</v>
      </c>
      <c r="M175" s="128">
        <f t="shared" si="31"/>
        <v>0</v>
      </c>
      <c r="N175" s="128">
        <f t="shared" si="32"/>
        <v>0</v>
      </c>
      <c r="O175" s="128">
        <f t="shared" si="33"/>
        <v>0</v>
      </c>
      <c r="P175" s="128">
        <f t="shared" si="34"/>
        <v>0</v>
      </c>
      <c r="Q175" s="128">
        <f t="shared" si="37"/>
        <v>0</v>
      </c>
      <c r="R175" s="128">
        <f t="shared" si="38"/>
        <v>0</v>
      </c>
      <c r="S175" s="128">
        <f t="shared" si="35"/>
        <v>0</v>
      </c>
      <c r="T175" s="146">
        <f t="shared" si="42"/>
        <v>0</v>
      </c>
      <c r="U175" s="128">
        <f t="shared" si="39"/>
        <v>0</v>
      </c>
      <c r="V175" s="129"/>
    </row>
    <row r="176" spans="1:22" s="130" customFormat="1" ht="16.5" customHeight="1">
      <c r="A176" s="45"/>
      <c r="B176" s="40"/>
      <c r="C176" s="40"/>
      <c r="D176" s="46"/>
      <c r="E176" s="139" t="s">
        <v>614</v>
      </c>
      <c r="F176" s="145"/>
      <c r="G176" s="145">
        <f>H176+I176</f>
        <v>929582.26</v>
      </c>
      <c r="H176" s="145">
        <f>H177</f>
        <v>0</v>
      </c>
      <c r="I176" s="145">
        <f>I177+I178+I179</f>
        <v>929582.26</v>
      </c>
      <c r="J176" s="145">
        <f>K176+L176</f>
        <v>987373.478</v>
      </c>
      <c r="K176" s="145">
        <f>K177</f>
        <v>0</v>
      </c>
      <c r="L176" s="211">
        <f>L177+L178+L179</f>
        <v>987373.478</v>
      </c>
      <c r="M176" s="128">
        <f t="shared" si="31"/>
        <v>57791.21799999999</v>
      </c>
      <c r="N176" s="128">
        <f t="shared" si="32"/>
        <v>0</v>
      </c>
      <c r="O176" s="128">
        <f t="shared" si="33"/>
        <v>57791.21799999999</v>
      </c>
      <c r="P176" s="128">
        <f t="shared" si="34"/>
        <v>1184848.1735999999</v>
      </c>
      <c r="Q176" s="128">
        <f t="shared" si="37"/>
        <v>0</v>
      </c>
      <c r="R176" s="128">
        <f>L176*20/100+L176</f>
        <v>1184848.1735999999</v>
      </c>
      <c r="S176" s="128">
        <f t="shared" si="35"/>
        <v>1421817.8083199998</v>
      </c>
      <c r="T176" s="146">
        <f t="shared" si="42"/>
        <v>0</v>
      </c>
      <c r="U176" s="128">
        <f t="shared" si="39"/>
        <v>1421817.8083199998</v>
      </c>
      <c r="V176" s="129"/>
    </row>
    <row r="177" spans="1:22" s="130" customFormat="1" ht="18.75" customHeight="1">
      <c r="A177" s="45"/>
      <c r="B177" s="40"/>
      <c r="C177" s="40"/>
      <c r="D177" s="46"/>
      <c r="E177" s="149" t="s">
        <v>526</v>
      </c>
      <c r="F177" s="38">
        <v>5113</v>
      </c>
      <c r="G177" s="146">
        <f>H177+I177</f>
        <v>875963.5</v>
      </c>
      <c r="H177" s="150">
        <v>0</v>
      </c>
      <c r="I177" s="150">
        <v>875963.5</v>
      </c>
      <c r="J177" s="128">
        <f t="shared" si="30"/>
        <v>904099.4</v>
      </c>
      <c r="K177" s="128">
        <f t="shared" si="36"/>
        <v>0</v>
      </c>
      <c r="L177" s="194">
        <v>904099.4</v>
      </c>
      <c r="M177" s="128">
        <f t="shared" si="31"/>
        <v>28135.900000000023</v>
      </c>
      <c r="N177" s="128">
        <f t="shared" si="32"/>
        <v>0</v>
      </c>
      <c r="O177" s="128">
        <f t="shared" si="33"/>
        <v>28135.900000000023</v>
      </c>
      <c r="P177" s="128">
        <f t="shared" si="34"/>
        <v>1084919.28</v>
      </c>
      <c r="Q177" s="128">
        <f t="shared" si="37"/>
        <v>0</v>
      </c>
      <c r="R177" s="128">
        <f>L177*20/100+L177</f>
        <v>1084919.28</v>
      </c>
      <c r="S177" s="128">
        <f t="shared" si="35"/>
        <v>1301903.136</v>
      </c>
      <c r="T177" s="146">
        <f t="shared" si="42"/>
        <v>0</v>
      </c>
      <c r="U177" s="128">
        <f t="shared" si="39"/>
        <v>1301903.136</v>
      </c>
      <c r="V177" s="129"/>
    </row>
    <row r="178" spans="1:22" s="130" customFormat="1" ht="18.75" customHeight="1">
      <c r="A178" s="45"/>
      <c r="B178" s="40"/>
      <c r="C178" s="40"/>
      <c r="D178" s="46"/>
      <c r="E178" s="149" t="s">
        <v>793</v>
      </c>
      <c r="F178" s="38">
        <v>5133</v>
      </c>
      <c r="G178" s="146">
        <f>H178+I178</f>
        <v>1500</v>
      </c>
      <c r="H178" s="150">
        <v>0</v>
      </c>
      <c r="I178" s="150">
        <v>1500</v>
      </c>
      <c r="J178" s="128">
        <f t="shared" si="30"/>
        <v>2490</v>
      </c>
      <c r="K178" s="128">
        <f t="shared" si="36"/>
        <v>0</v>
      </c>
      <c r="L178" s="128">
        <f t="shared" si="41"/>
        <v>2490</v>
      </c>
      <c r="M178" s="128">
        <f t="shared" si="31"/>
        <v>990</v>
      </c>
      <c r="N178" s="128">
        <f t="shared" si="32"/>
        <v>0</v>
      </c>
      <c r="O178" s="128">
        <f t="shared" si="33"/>
        <v>990</v>
      </c>
      <c r="P178" s="128">
        <f t="shared" si="34"/>
        <v>2988</v>
      </c>
      <c r="Q178" s="128">
        <f t="shared" si="37"/>
        <v>0</v>
      </c>
      <c r="R178" s="128">
        <f>L178*20/100+L178</f>
        <v>2988</v>
      </c>
      <c r="S178" s="128">
        <f t="shared" si="35"/>
        <v>3585.6</v>
      </c>
      <c r="T178" s="146">
        <f t="shared" si="42"/>
        <v>0</v>
      </c>
      <c r="U178" s="128">
        <f t="shared" si="39"/>
        <v>3585.6</v>
      </c>
      <c r="V178" s="129"/>
    </row>
    <row r="179" spans="1:22" s="130" customFormat="1" ht="18.75" customHeight="1">
      <c r="A179" s="45"/>
      <c r="B179" s="40"/>
      <c r="C179" s="40"/>
      <c r="D179" s="46"/>
      <c r="E179" s="149" t="s">
        <v>790</v>
      </c>
      <c r="F179" s="38">
        <v>5134</v>
      </c>
      <c r="G179" s="146">
        <f>H179+I179</f>
        <v>52118.76</v>
      </c>
      <c r="H179" s="150">
        <v>0</v>
      </c>
      <c r="I179" s="150">
        <v>52118.76</v>
      </c>
      <c r="J179" s="128">
        <f t="shared" si="30"/>
        <v>80784.07800000001</v>
      </c>
      <c r="K179" s="128">
        <f t="shared" si="36"/>
        <v>0</v>
      </c>
      <c r="L179" s="128">
        <f>I179*55/100+I179</f>
        <v>80784.07800000001</v>
      </c>
      <c r="M179" s="128">
        <f t="shared" si="31"/>
        <v>28665.318000000007</v>
      </c>
      <c r="N179" s="128">
        <f t="shared" si="32"/>
        <v>0</v>
      </c>
      <c r="O179" s="128">
        <f t="shared" si="33"/>
        <v>28665.318000000007</v>
      </c>
      <c r="P179" s="128">
        <f t="shared" si="34"/>
        <v>96940.89360000001</v>
      </c>
      <c r="Q179" s="128">
        <f t="shared" si="37"/>
        <v>0</v>
      </c>
      <c r="R179" s="128">
        <f t="shared" si="38"/>
        <v>96940.89360000001</v>
      </c>
      <c r="S179" s="128">
        <f t="shared" si="35"/>
        <v>116329.07232</v>
      </c>
      <c r="T179" s="146">
        <f t="shared" si="42"/>
        <v>0</v>
      </c>
      <c r="U179" s="128">
        <f>R179*20/100+R179</f>
        <v>116329.07232</v>
      </c>
      <c r="V179" s="129"/>
    </row>
    <row r="180" spans="1:22" s="130" customFormat="1" ht="16.5" customHeight="1">
      <c r="A180" s="45"/>
      <c r="B180" s="40"/>
      <c r="C180" s="40"/>
      <c r="D180" s="46"/>
      <c r="E180" s="139" t="s">
        <v>615</v>
      </c>
      <c r="F180" s="145"/>
      <c r="G180" s="145">
        <f aca="true" t="shared" si="49" ref="G180:L180">G181</f>
        <v>0</v>
      </c>
      <c r="H180" s="145">
        <f t="shared" si="49"/>
        <v>0</v>
      </c>
      <c r="I180" s="145">
        <f t="shared" si="49"/>
        <v>0</v>
      </c>
      <c r="J180" s="145">
        <f t="shared" si="49"/>
        <v>0</v>
      </c>
      <c r="K180" s="145">
        <f t="shared" si="49"/>
        <v>0</v>
      </c>
      <c r="L180" s="145">
        <f t="shared" si="49"/>
        <v>0</v>
      </c>
      <c r="M180" s="128">
        <f t="shared" si="31"/>
        <v>0</v>
      </c>
      <c r="N180" s="128">
        <f t="shared" si="32"/>
        <v>0</v>
      </c>
      <c r="O180" s="128">
        <f t="shared" si="33"/>
        <v>0</v>
      </c>
      <c r="P180" s="128">
        <f t="shared" si="34"/>
        <v>0</v>
      </c>
      <c r="Q180" s="128">
        <f t="shared" si="37"/>
        <v>0</v>
      </c>
      <c r="R180" s="128">
        <f t="shared" si="38"/>
        <v>0</v>
      </c>
      <c r="S180" s="128">
        <f t="shared" si="35"/>
        <v>0</v>
      </c>
      <c r="T180" s="146">
        <f t="shared" si="42"/>
        <v>0</v>
      </c>
      <c r="U180" s="128">
        <f t="shared" si="39"/>
        <v>0</v>
      </c>
      <c r="V180" s="129"/>
    </row>
    <row r="181" spans="1:22" s="130" customFormat="1" ht="24" customHeight="1">
      <c r="A181" s="45"/>
      <c r="B181" s="40"/>
      <c r="C181" s="40"/>
      <c r="D181" s="46"/>
      <c r="E181" s="149" t="s">
        <v>432</v>
      </c>
      <c r="F181" s="38" t="s">
        <v>431</v>
      </c>
      <c r="G181" s="146">
        <f>H181+I181</f>
        <v>0</v>
      </c>
      <c r="H181" s="150">
        <v>0</v>
      </c>
      <c r="I181" s="150">
        <v>0</v>
      </c>
      <c r="J181" s="128">
        <f t="shared" si="30"/>
        <v>0</v>
      </c>
      <c r="K181" s="128">
        <f t="shared" si="36"/>
        <v>0</v>
      </c>
      <c r="L181" s="128">
        <f t="shared" si="41"/>
        <v>0</v>
      </c>
      <c r="M181" s="128">
        <f t="shared" si="31"/>
        <v>0</v>
      </c>
      <c r="N181" s="128">
        <f t="shared" si="32"/>
        <v>0</v>
      </c>
      <c r="O181" s="128">
        <f t="shared" si="33"/>
        <v>0</v>
      </c>
      <c r="P181" s="128">
        <f t="shared" si="34"/>
        <v>0</v>
      </c>
      <c r="Q181" s="128">
        <f t="shared" si="37"/>
        <v>0</v>
      </c>
      <c r="R181" s="128">
        <f t="shared" si="38"/>
        <v>0</v>
      </c>
      <c r="S181" s="128">
        <f t="shared" si="35"/>
        <v>0</v>
      </c>
      <c r="T181" s="146">
        <f t="shared" si="42"/>
        <v>0</v>
      </c>
      <c r="U181" s="128">
        <f t="shared" si="39"/>
        <v>0</v>
      </c>
      <c r="V181" s="129"/>
    </row>
    <row r="182" spans="1:22" s="130" customFormat="1" ht="15.75" customHeight="1">
      <c r="A182" s="45"/>
      <c r="B182" s="40"/>
      <c r="C182" s="40"/>
      <c r="D182" s="46"/>
      <c r="E182" s="139" t="s">
        <v>616</v>
      </c>
      <c r="F182" s="145"/>
      <c r="G182" s="145">
        <f>G183+G184</f>
        <v>0</v>
      </c>
      <c r="H182" s="145">
        <f>H183+H184</f>
        <v>0</v>
      </c>
      <c r="I182" s="145">
        <f>I183+I184</f>
        <v>0</v>
      </c>
      <c r="J182" s="145">
        <f>J183+J184</f>
        <v>0</v>
      </c>
      <c r="K182" s="145">
        <f>K183+K184</f>
        <v>0</v>
      </c>
      <c r="L182" s="128">
        <f t="shared" si="41"/>
        <v>0</v>
      </c>
      <c r="M182" s="128">
        <f t="shared" si="31"/>
        <v>0</v>
      </c>
      <c r="N182" s="128">
        <f t="shared" si="32"/>
        <v>0</v>
      </c>
      <c r="O182" s="128">
        <f t="shared" si="33"/>
        <v>0</v>
      </c>
      <c r="P182" s="128">
        <f t="shared" si="34"/>
        <v>0</v>
      </c>
      <c r="Q182" s="128">
        <f t="shared" si="37"/>
        <v>0</v>
      </c>
      <c r="R182" s="128">
        <f t="shared" si="38"/>
        <v>0</v>
      </c>
      <c r="S182" s="128">
        <f t="shared" si="35"/>
        <v>0</v>
      </c>
      <c r="T182" s="146">
        <f t="shared" si="42"/>
        <v>0</v>
      </c>
      <c r="U182" s="128">
        <f t="shared" si="39"/>
        <v>0</v>
      </c>
      <c r="V182" s="129"/>
    </row>
    <row r="183" spans="1:22" s="130" customFormat="1" ht="27.75" customHeight="1">
      <c r="A183" s="45"/>
      <c r="B183" s="40"/>
      <c r="C183" s="40"/>
      <c r="D183" s="46"/>
      <c r="E183" s="149" t="s">
        <v>432</v>
      </c>
      <c r="F183" s="38" t="s">
        <v>431</v>
      </c>
      <c r="G183" s="146">
        <f>H183+I183</f>
        <v>0</v>
      </c>
      <c r="H183" s="150">
        <v>0</v>
      </c>
      <c r="I183" s="150">
        <v>0</v>
      </c>
      <c r="J183" s="128">
        <f t="shared" si="30"/>
        <v>0</v>
      </c>
      <c r="K183" s="128">
        <f t="shared" si="36"/>
        <v>0</v>
      </c>
      <c r="L183" s="128">
        <f t="shared" si="41"/>
        <v>0</v>
      </c>
      <c r="M183" s="128">
        <f t="shared" si="31"/>
        <v>0</v>
      </c>
      <c r="N183" s="128">
        <f t="shared" si="32"/>
        <v>0</v>
      </c>
      <c r="O183" s="128">
        <f t="shared" si="33"/>
        <v>0</v>
      </c>
      <c r="P183" s="128">
        <f t="shared" si="34"/>
        <v>0</v>
      </c>
      <c r="Q183" s="128">
        <f t="shared" si="37"/>
        <v>0</v>
      </c>
      <c r="R183" s="128">
        <f t="shared" si="38"/>
        <v>0</v>
      </c>
      <c r="S183" s="128">
        <f t="shared" si="35"/>
        <v>0</v>
      </c>
      <c r="T183" s="146">
        <f t="shared" si="42"/>
        <v>0</v>
      </c>
      <c r="U183" s="128">
        <f t="shared" si="39"/>
        <v>0</v>
      </c>
      <c r="V183" s="129"/>
    </row>
    <row r="184" spans="1:22" s="130" customFormat="1" ht="18" customHeight="1">
      <c r="A184" s="45"/>
      <c r="B184" s="40"/>
      <c r="C184" s="40"/>
      <c r="D184" s="46"/>
      <c r="E184" s="149" t="s">
        <v>526</v>
      </c>
      <c r="F184" s="38" t="s">
        <v>525</v>
      </c>
      <c r="G184" s="146">
        <f>H184+I184</f>
        <v>0</v>
      </c>
      <c r="H184" s="150">
        <v>0</v>
      </c>
      <c r="I184" s="150">
        <v>0</v>
      </c>
      <c r="J184" s="128">
        <f t="shared" si="30"/>
        <v>0</v>
      </c>
      <c r="K184" s="128">
        <f t="shared" si="36"/>
        <v>0</v>
      </c>
      <c r="L184" s="128">
        <f t="shared" si="41"/>
        <v>0</v>
      </c>
      <c r="M184" s="128">
        <f t="shared" si="31"/>
        <v>0</v>
      </c>
      <c r="N184" s="128">
        <f t="shared" si="32"/>
        <v>0</v>
      </c>
      <c r="O184" s="128">
        <f t="shared" si="33"/>
        <v>0</v>
      </c>
      <c r="P184" s="128">
        <f t="shared" si="34"/>
        <v>0</v>
      </c>
      <c r="Q184" s="128">
        <f t="shared" si="37"/>
        <v>0</v>
      </c>
      <c r="R184" s="128">
        <f t="shared" si="38"/>
        <v>0</v>
      </c>
      <c r="S184" s="128">
        <f t="shared" si="35"/>
        <v>0</v>
      </c>
      <c r="T184" s="146">
        <f t="shared" si="42"/>
        <v>0</v>
      </c>
      <c r="U184" s="128">
        <f t="shared" si="39"/>
        <v>0</v>
      </c>
      <c r="V184" s="129"/>
    </row>
    <row r="185" spans="1:22" s="130" customFormat="1" ht="25.5" customHeight="1">
      <c r="A185" s="45"/>
      <c r="B185" s="40"/>
      <c r="C185" s="40"/>
      <c r="D185" s="46"/>
      <c r="E185" s="139" t="s">
        <v>617</v>
      </c>
      <c r="F185" s="145"/>
      <c r="G185" s="145">
        <f aca="true" t="shared" si="50" ref="G185:U185">G186</f>
        <v>0</v>
      </c>
      <c r="H185" s="145">
        <f t="shared" si="50"/>
        <v>0</v>
      </c>
      <c r="I185" s="145">
        <f t="shared" si="50"/>
        <v>0</v>
      </c>
      <c r="J185" s="145">
        <f t="shared" si="50"/>
        <v>0</v>
      </c>
      <c r="K185" s="145">
        <f t="shared" si="50"/>
        <v>0</v>
      </c>
      <c r="L185" s="128">
        <f t="shared" si="41"/>
        <v>0</v>
      </c>
      <c r="M185" s="128">
        <f t="shared" si="31"/>
        <v>0</v>
      </c>
      <c r="N185" s="128">
        <f t="shared" si="32"/>
        <v>0</v>
      </c>
      <c r="O185" s="128">
        <f t="shared" si="33"/>
        <v>0</v>
      </c>
      <c r="P185" s="128">
        <f t="shared" si="34"/>
        <v>0</v>
      </c>
      <c r="Q185" s="145">
        <f t="shared" si="50"/>
        <v>0</v>
      </c>
      <c r="R185" s="145">
        <f t="shared" si="50"/>
        <v>0</v>
      </c>
      <c r="S185" s="128">
        <f t="shared" si="35"/>
        <v>0</v>
      </c>
      <c r="T185" s="145">
        <f t="shared" si="50"/>
        <v>0</v>
      </c>
      <c r="U185" s="145">
        <f t="shared" si="50"/>
        <v>0</v>
      </c>
      <c r="V185" s="129"/>
    </row>
    <row r="186" spans="1:22" s="130" customFormat="1" ht="18" customHeight="1">
      <c r="A186" s="45"/>
      <c r="B186" s="40"/>
      <c r="C186" s="40"/>
      <c r="D186" s="46"/>
      <c r="E186" s="149" t="s">
        <v>526</v>
      </c>
      <c r="F186" s="38" t="s">
        <v>525</v>
      </c>
      <c r="G186" s="150">
        <f>H186+I186</f>
        <v>0</v>
      </c>
      <c r="H186" s="150">
        <v>0</v>
      </c>
      <c r="I186" s="150">
        <v>0</v>
      </c>
      <c r="J186" s="128">
        <f t="shared" si="30"/>
        <v>0</v>
      </c>
      <c r="K186" s="128">
        <f t="shared" si="36"/>
        <v>0</v>
      </c>
      <c r="L186" s="128">
        <f t="shared" si="41"/>
        <v>0</v>
      </c>
      <c r="M186" s="128">
        <f t="shared" si="31"/>
        <v>0</v>
      </c>
      <c r="N186" s="128">
        <f t="shared" si="32"/>
        <v>0</v>
      </c>
      <c r="O186" s="128">
        <f t="shared" si="33"/>
        <v>0</v>
      </c>
      <c r="P186" s="128">
        <f t="shared" si="34"/>
        <v>0</v>
      </c>
      <c r="Q186" s="128">
        <f t="shared" si="37"/>
        <v>0</v>
      </c>
      <c r="R186" s="128">
        <f t="shared" si="38"/>
        <v>0</v>
      </c>
      <c r="S186" s="128">
        <f t="shared" si="35"/>
        <v>0</v>
      </c>
      <c r="T186" s="146">
        <f t="shared" si="42"/>
        <v>0</v>
      </c>
      <c r="U186" s="128">
        <f t="shared" si="39"/>
        <v>0</v>
      </c>
      <c r="V186" s="129"/>
    </row>
    <row r="187" spans="1:22" s="130" customFormat="1" ht="25.5" customHeight="1">
      <c r="A187" s="45"/>
      <c r="B187" s="40"/>
      <c r="C187" s="40"/>
      <c r="D187" s="46"/>
      <c r="E187" s="139" t="s">
        <v>618</v>
      </c>
      <c r="F187" s="145"/>
      <c r="G187" s="145">
        <f>G188+G189</f>
        <v>0</v>
      </c>
      <c r="H187" s="145">
        <f>H188+H189</f>
        <v>0</v>
      </c>
      <c r="I187" s="145">
        <f>I188+I189</f>
        <v>0</v>
      </c>
      <c r="J187" s="145">
        <f aca="true" t="shared" si="51" ref="J187:U187">J188+J189</f>
        <v>0</v>
      </c>
      <c r="K187" s="145">
        <f t="shared" si="51"/>
        <v>0</v>
      </c>
      <c r="L187" s="128">
        <f t="shared" si="41"/>
        <v>0</v>
      </c>
      <c r="M187" s="128">
        <f t="shared" si="31"/>
        <v>0</v>
      </c>
      <c r="N187" s="128">
        <f t="shared" si="32"/>
        <v>0</v>
      </c>
      <c r="O187" s="128">
        <f t="shared" si="33"/>
        <v>0</v>
      </c>
      <c r="P187" s="128">
        <f t="shared" si="34"/>
        <v>0</v>
      </c>
      <c r="Q187" s="145">
        <f t="shared" si="51"/>
        <v>0</v>
      </c>
      <c r="R187" s="145">
        <f t="shared" si="51"/>
        <v>0</v>
      </c>
      <c r="S187" s="128">
        <f t="shared" si="35"/>
        <v>0</v>
      </c>
      <c r="T187" s="145">
        <f t="shared" si="51"/>
        <v>0</v>
      </c>
      <c r="U187" s="145">
        <f t="shared" si="51"/>
        <v>0</v>
      </c>
      <c r="V187" s="129"/>
    </row>
    <row r="188" spans="1:22" s="130" customFormat="1" ht="18" customHeight="1">
      <c r="A188" s="45"/>
      <c r="B188" s="40"/>
      <c r="C188" s="40"/>
      <c r="D188" s="46"/>
      <c r="E188" s="149" t="s">
        <v>508</v>
      </c>
      <c r="F188" s="38" t="s">
        <v>509</v>
      </c>
      <c r="G188" s="150">
        <f>H188+I188</f>
        <v>0</v>
      </c>
      <c r="H188" s="150">
        <v>0</v>
      </c>
      <c r="I188" s="150">
        <v>0</v>
      </c>
      <c r="J188" s="128">
        <f t="shared" si="30"/>
        <v>0</v>
      </c>
      <c r="K188" s="128">
        <f t="shared" si="36"/>
        <v>0</v>
      </c>
      <c r="L188" s="128">
        <f t="shared" si="41"/>
        <v>0</v>
      </c>
      <c r="M188" s="128">
        <f t="shared" si="31"/>
        <v>0</v>
      </c>
      <c r="N188" s="128">
        <f t="shared" si="32"/>
        <v>0</v>
      </c>
      <c r="O188" s="128">
        <f t="shared" si="33"/>
        <v>0</v>
      </c>
      <c r="P188" s="128">
        <f t="shared" si="34"/>
        <v>0</v>
      </c>
      <c r="Q188" s="128">
        <f t="shared" si="37"/>
        <v>0</v>
      </c>
      <c r="R188" s="128">
        <f t="shared" si="38"/>
        <v>0</v>
      </c>
      <c r="S188" s="128">
        <f t="shared" si="35"/>
        <v>0</v>
      </c>
      <c r="T188" s="146">
        <f t="shared" si="42"/>
        <v>0</v>
      </c>
      <c r="U188" s="128">
        <f t="shared" si="39"/>
        <v>0</v>
      </c>
      <c r="V188" s="129"/>
    </row>
    <row r="189" spans="1:22" s="130" customFormat="1" ht="18" customHeight="1">
      <c r="A189" s="45"/>
      <c r="B189" s="40"/>
      <c r="C189" s="40"/>
      <c r="D189" s="46"/>
      <c r="E189" s="149" t="s">
        <v>526</v>
      </c>
      <c r="F189" s="38" t="s">
        <v>525</v>
      </c>
      <c r="G189" s="150">
        <f>H189+I189</f>
        <v>0</v>
      </c>
      <c r="H189" s="150">
        <v>0</v>
      </c>
      <c r="I189" s="150">
        <v>0</v>
      </c>
      <c r="J189" s="128">
        <f t="shared" si="30"/>
        <v>0</v>
      </c>
      <c r="K189" s="128">
        <f t="shared" si="36"/>
        <v>0</v>
      </c>
      <c r="L189" s="128">
        <f t="shared" si="41"/>
        <v>0</v>
      </c>
      <c r="M189" s="128">
        <f t="shared" si="31"/>
        <v>0</v>
      </c>
      <c r="N189" s="128">
        <f t="shared" si="32"/>
        <v>0</v>
      </c>
      <c r="O189" s="128">
        <f t="shared" si="33"/>
        <v>0</v>
      </c>
      <c r="P189" s="128">
        <f t="shared" si="34"/>
        <v>0</v>
      </c>
      <c r="Q189" s="128">
        <f t="shared" si="37"/>
        <v>0</v>
      </c>
      <c r="R189" s="128">
        <f t="shared" si="38"/>
        <v>0</v>
      </c>
      <c r="S189" s="128">
        <f t="shared" si="35"/>
        <v>0</v>
      </c>
      <c r="T189" s="146">
        <f t="shared" si="42"/>
        <v>0</v>
      </c>
      <c r="U189" s="128">
        <f t="shared" si="39"/>
        <v>0</v>
      </c>
      <c r="V189" s="129"/>
    </row>
    <row r="190" spans="1:22" s="130" customFormat="1" ht="25.5" customHeight="1">
      <c r="A190" s="45"/>
      <c r="B190" s="40"/>
      <c r="C190" s="40"/>
      <c r="D190" s="46"/>
      <c r="E190" s="139" t="s">
        <v>757</v>
      </c>
      <c r="F190" s="145"/>
      <c r="G190" s="145">
        <f aca="true" t="shared" si="52" ref="G190:L190">G191+G192+G193</f>
        <v>21417.5</v>
      </c>
      <c r="H190" s="145">
        <f t="shared" si="52"/>
        <v>0</v>
      </c>
      <c r="I190" s="145">
        <f t="shared" si="52"/>
        <v>21417.5</v>
      </c>
      <c r="J190" s="145">
        <f t="shared" si="52"/>
        <v>1141937</v>
      </c>
      <c r="K190" s="145">
        <f t="shared" si="52"/>
        <v>0</v>
      </c>
      <c r="L190" s="145">
        <f t="shared" si="52"/>
        <v>1141937</v>
      </c>
      <c r="M190" s="128">
        <f t="shared" si="31"/>
        <v>1120519.5</v>
      </c>
      <c r="N190" s="128">
        <f t="shared" si="32"/>
        <v>0</v>
      </c>
      <c r="O190" s="128">
        <f t="shared" si="33"/>
        <v>1120519.5</v>
      </c>
      <c r="P190" s="128">
        <f t="shared" si="34"/>
        <v>1370324.4</v>
      </c>
      <c r="Q190" s="128">
        <f t="shared" si="37"/>
        <v>0</v>
      </c>
      <c r="R190" s="128">
        <f t="shared" si="38"/>
        <v>1370324.4</v>
      </c>
      <c r="S190" s="128">
        <f t="shared" si="35"/>
        <v>1644389.2799999998</v>
      </c>
      <c r="T190" s="146">
        <f t="shared" si="42"/>
        <v>0</v>
      </c>
      <c r="U190" s="128">
        <f t="shared" si="39"/>
        <v>1644389.2799999998</v>
      </c>
      <c r="V190" s="129"/>
    </row>
    <row r="191" spans="1:22" s="130" customFormat="1" ht="27" customHeight="1">
      <c r="A191" s="45"/>
      <c r="B191" s="40"/>
      <c r="C191" s="40"/>
      <c r="D191" s="46"/>
      <c r="E191" s="149" t="s">
        <v>432</v>
      </c>
      <c r="F191" s="38" t="s">
        <v>431</v>
      </c>
      <c r="G191" s="150">
        <f>H191+I191</f>
        <v>0</v>
      </c>
      <c r="H191" s="150">
        <v>0</v>
      </c>
      <c r="I191" s="150">
        <v>0</v>
      </c>
      <c r="J191" s="128">
        <f t="shared" si="30"/>
        <v>0</v>
      </c>
      <c r="K191" s="128">
        <f t="shared" si="36"/>
        <v>0</v>
      </c>
      <c r="L191" s="128">
        <f t="shared" si="41"/>
        <v>0</v>
      </c>
      <c r="M191" s="128">
        <f t="shared" si="31"/>
        <v>0</v>
      </c>
      <c r="N191" s="128">
        <f t="shared" si="32"/>
        <v>0</v>
      </c>
      <c r="O191" s="128">
        <f t="shared" si="33"/>
        <v>0</v>
      </c>
      <c r="P191" s="128">
        <f t="shared" si="34"/>
        <v>0</v>
      </c>
      <c r="Q191" s="128">
        <f t="shared" si="37"/>
        <v>0</v>
      </c>
      <c r="R191" s="128">
        <f t="shared" si="38"/>
        <v>0</v>
      </c>
      <c r="S191" s="128">
        <f t="shared" si="35"/>
        <v>0</v>
      </c>
      <c r="T191" s="146">
        <f t="shared" si="42"/>
        <v>0</v>
      </c>
      <c r="U191" s="128">
        <f t="shared" si="39"/>
        <v>0</v>
      </c>
      <c r="V191" s="129"/>
    </row>
    <row r="192" spans="1:22" s="130" customFormat="1" ht="19.5" customHeight="1">
      <c r="A192" s="45"/>
      <c r="B192" s="40"/>
      <c r="C192" s="40"/>
      <c r="D192" s="46"/>
      <c r="E192" s="149" t="s">
        <v>524</v>
      </c>
      <c r="F192" s="38" t="s">
        <v>523</v>
      </c>
      <c r="G192" s="150">
        <f>H192+I192</f>
        <v>21417.5</v>
      </c>
      <c r="H192" s="150">
        <v>0</v>
      </c>
      <c r="I192" s="150">
        <v>21417.5</v>
      </c>
      <c r="J192" s="128">
        <f t="shared" si="30"/>
        <v>1141937</v>
      </c>
      <c r="K192" s="128">
        <f t="shared" si="36"/>
        <v>0</v>
      </c>
      <c r="L192" s="128">
        <v>1141937</v>
      </c>
      <c r="M192" s="128">
        <f t="shared" si="31"/>
        <v>1120519.5</v>
      </c>
      <c r="N192" s="128">
        <f t="shared" si="32"/>
        <v>0</v>
      </c>
      <c r="O192" s="128">
        <f t="shared" si="33"/>
        <v>1120519.5</v>
      </c>
      <c r="P192" s="128">
        <f t="shared" si="34"/>
        <v>1370324.4</v>
      </c>
      <c r="Q192" s="128">
        <f t="shared" si="37"/>
        <v>0</v>
      </c>
      <c r="R192" s="128">
        <f t="shared" si="38"/>
        <v>1370324.4</v>
      </c>
      <c r="S192" s="128">
        <f t="shared" si="35"/>
        <v>1644389.2799999998</v>
      </c>
      <c r="T192" s="146">
        <f t="shared" si="42"/>
        <v>0</v>
      </c>
      <c r="U192" s="128">
        <f t="shared" si="39"/>
        <v>1644389.2799999998</v>
      </c>
      <c r="V192" s="129"/>
    </row>
    <row r="193" spans="1:22" s="130" customFormat="1" ht="19.5" customHeight="1">
      <c r="A193" s="45"/>
      <c r="B193" s="40"/>
      <c r="C193" s="40"/>
      <c r="D193" s="46"/>
      <c r="E193" s="149" t="s">
        <v>526</v>
      </c>
      <c r="F193" s="38" t="s">
        <v>525</v>
      </c>
      <c r="G193" s="150">
        <f>H193+I193</f>
        <v>0</v>
      </c>
      <c r="H193" s="150">
        <v>0</v>
      </c>
      <c r="I193" s="150">
        <v>0</v>
      </c>
      <c r="J193" s="128">
        <f t="shared" si="30"/>
        <v>0</v>
      </c>
      <c r="K193" s="128">
        <f t="shared" si="36"/>
        <v>0</v>
      </c>
      <c r="L193" s="128">
        <f t="shared" si="41"/>
        <v>0</v>
      </c>
      <c r="M193" s="128">
        <f t="shared" si="31"/>
        <v>0</v>
      </c>
      <c r="N193" s="128">
        <f t="shared" si="32"/>
        <v>0</v>
      </c>
      <c r="O193" s="128">
        <f t="shared" si="33"/>
        <v>0</v>
      </c>
      <c r="P193" s="128">
        <f t="shared" si="34"/>
        <v>0</v>
      </c>
      <c r="Q193" s="128">
        <f t="shared" si="37"/>
        <v>0</v>
      </c>
      <c r="R193" s="128">
        <f t="shared" si="38"/>
        <v>0</v>
      </c>
      <c r="S193" s="128">
        <f t="shared" si="35"/>
        <v>0</v>
      </c>
      <c r="T193" s="146">
        <f t="shared" si="42"/>
        <v>0</v>
      </c>
      <c r="U193" s="128">
        <f t="shared" si="39"/>
        <v>0</v>
      </c>
      <c r="V193" s="129"/>
    </row>
    <row r="194" spans="1:22" s="130" customFormat="1" ht="19.5" customHeight="1">
      <c r="A194" s="45"/>
      <c r="B194" s="40"/>
      <c r="C194" s="40"/>
      <c r="D194" s="46"/>
      <c r="E194" s="139" t="s">
        <v>619</v>
      </c>
      <c r="F194" s="145"/>
      <c r="G194" s="145">
        <f aca="true" t="shared" si="53" ref="G194:L194">G195+G196</f>
        <v>6000</v>
      </c>
      <c r="H194" s="145">
        <f t="shared" si="53"/>
        <v>6000</v>
      </c>
      <c r="I194" s="145">
        <f t="shared" si="53"/>
        <v>0</v>
      </c>
      <c r="J194" s="145">
        <f t="shared" si="53"/>
        <v>10500</v>
      </c>
      <c r="K194" s="145">
        <f t="shared" si="53"/>
        <v>10500</v>
      </c>
      <c r="L194" s="145">
        <f t="shared" si="53"/>
        <v>0</v>
      </c>
      <c r="M194" s="128">
        <f t="shared" si="31"/>
        <v>4500</v>
      </c>
      <c r="N194" s="128">
        <f t="shared" si="32"/>
        <v>4500</v>
      </c>
      <c r="O194" s="128">
        <f t="shared" si="33"/>
        <v>0</v>
      </c>
      <c r="P194" s="128">
        <f t="shared" si="34"/>
        <v>11865</v>
      </c>
      <c r="Q194" s="128">
        <f t="shared" si="37"/>
        <v>11865</v>
      </c>
      <c r="R194" s="128">
        <f t="shared" si="38"/>
        <v>0</v>
      </c>
      <c r="S194" s="128">
        <f t="shared" si="35"/>
        <v>13644.75</v>
      </c>
      <c r="T194" s="146">
        <f t="shared" si="42"/>
        <v>13644.75</v>
      </c>
      <c r="U194" s="128">
        <f t="shared" si="39"/>
        <v>0</v>
      </c>
      <c r="V194" s="129"/>
    </row>
    <row r="195" spans="1:22" s="130" customFormat="1" ht="18.75" customHeight="1">
      <c r="A195" s="45"/>
      <c r="B195" s="40"/>
      <c r="C195" s="40"/>
      <c r="D195" s="46"/>
      <c r="E195" s="158" t="s">
        <v>758</v>
      </c>
      <c r="F195" s="38">
        <v>4637</v>
      </c>
      <c r="G195" s="150">
        <f>H195+I195</f>
        <v>0</v>
      </c>
      <c r="H195" s="150">
        <v>0</v>
      </c>
      <c r="I195" s="150">
        <v>0</v>
      </c>
      <c r="J195" s="128">
        <f t="shared" si="30"/>
        <v>0</v>
      </c>
      <c r="K195" s="128">
        <f t="shared" si="36"/>
        <v>0</v>
      </c>
      <c r="L195" s="128">
        <f t="shared" si="41"/>
        <v>0</v>
      </c>
      <c r="M195" s="128">
        <f t="shared" si="31"/>
        <v>0</v>
      </c>
      <c r="N195" s="128">
        <f t="shared" si="32"/>
        <v>0</v>
      </c>
      <c r="O195" s="128">
        <f t="shared" si="33"/>
        <v>0</v>
      </c>
      <c r="P195" s="128">
        <f t="shared" si="34"/>
        <v>0</v>
      </c>
      <c r="Q195" s="128">
        <f t="shared" si="37"/>
        <v>0</v>
      </c>
      <c r="R195" s="128">
        <f t="shared" si="38"/>
        <v>0</v>
      </c>
      <c r="S195" s="128">
        <f t="shared" si="35"/>
        <v>0</v>
      </c>
      <c r="T195" s="146">
        <f t="shared" si="42"/>
        <v>0</v>
      </c>
      <c r="U195" s="128">
        <f t="shared" si="39"/>
        <v>0</v>
      </c>
      <c r="V195" s="129"/>
    </row>
    <row r="196" spans="1:22" s="130" customFormat="1" ht="30" customHeight="1">
      <c r="A196" s="45"/>
      <c r="B196" s="40"/>
      <c r="C196" s="40"/>
      <c r="D196" s="46"/>
      <c r="E196" s="149" t="s">
        <v>432</v>
      </c>
      <c r="F196" s="38" t="s">
        <v>431</v>
      </c>
      <c r="G196" s="150">
        <f>H196+I196</f>
        <v>6000</v>
      </c>
      <c r="H196" s="150">
        <v>6000</v>
      </c>
      <c r="I196" s="150">
        <v>0</v>
      </c>
      <c r="J196" s="128">
        <f t="shared" si="30"/>
        <v>10500</v>
      </c>
      <c r="K196" s="128">
        <f>H196*75/100+H196</f>
        <v>10500</v>
      </c>
      <c r="L196" s="128">
        <f t="shared" si="41"/>
        <v>0</v>
      </c>
      <c r="M196" s="128">
        <f t="shared" si="31"/>
        <v>4500</v>
      </c>
      <c r="N196" s="128">
        <f t="shared" si="32"/>
        <v>4500</v>
      </c>
      <c r="O196" s="128">
        <f t="shared" si="33"/>
        <v>0</v>
      </c>
      <c r="P196" s="128">
        <f t="shared" si="34"/>
        <v>11865</v>
      </c>
      <c r="Q196" s="128">
        <f t="shared" si="37"/>
        <v>11865</v>
      </c>
      <c r="R196" s="128">
        <f t="shared" si="38"/>
        <v>0</v>
      </c>
      <c r="S196" s="128">
        <f t="shared" si="35"/>
        <v>13644.75</v>
      </c>
      <c r="T196" s="146">
        <f t="shared" si="42"/>
        <v>13644.75</v>
      </c>
      <c r="U196" s="128">
        <f t="shared" si="39"/>
        <v>0</v>
      </c>
      <c r="V196" s="129"/>
    </row>
    <row r="197" spans="1:22" s="130" customFormat="1" ht="25.5" customHeight="1">
      <c r="A197" s="45"/>
      <c r="B197" s="40"/>
      <c r="C197" s="40"/>
      <c r="D197" s="46"/>
      <c r="E197" s="139" t="s">
        <v>620</v>
      </c>
      <c r="F197" s="145"/>
      <c r="G197" s="145">
        <f>G198+G199</f>
        <v>0</v>
      </c>
      <c r="H197" s="145">
        <f>H198+H199</f>
        <v>0</v>
      </c>
      <c r="I197" s="145">
        <f>I198+I199</f>
        <v>0</v>
      </c>
      <c r="J197" s="145">
        <f>J198+J199</f>
        <v>0</v>
      </c>
      <c r="K197" s="145">
        <f>K198+K199</f>
        <v>0</v>
      </c>
      <c r="L197" s="128">
        <f t="shared" si="41"/>
        <v>0</v>
      </c>
      <c r="M197" s="128">
        <f t="shared" si="31"/>
        <v>0</v>
      </c>
      <c r="N197" s="128">
        <f t="shared" si="32"/>
        <v>0</v>
      </c>
      <c r="O197" s="128">
        <f t="shared" si="33"/>
        <v>0</v>
      </c>
      <c r="P197" s="128">
        <f t="shared" si="34"/>
        <v>0</v>
      </c>
      <c r="Q197" s="128">
        <f t="shared" si="37"/>
        <v>0</v>
      </c>
      <c r="R197" s="128">
        <f t="shared" si="38"/>
        <v>0</v>
      </c>
      <c r="S197" s="128">
        <f t="shared" si="35"/>
        <v>0</v>
      </c>
      <c r="T197" s="146">
        <f t="shared" si="42"/>
        <v>0</v>
      </c>
      <c r="U197" s="128">
        <f t="shared" si="39"/>
        <v>0</v>
      </c>
      <c r="V197" s="129"/>
    </row>
    <row r="198" spans="1:22" s="130" customFormat="1" ht="29.25" customHeight="1">
      <c r="A198" s="45"/>
      <c r="B198" s="40"/>
      <c r="C198" s="40"/>
      <c r="D198" s="46"/>
      <c r="E198" s="149" t="s">
        <v>458</v>
      </c>
      <c r="F198" s="38" t="s">
        <v>459</v>
      </c>
      <c r="G198" s="150">
        <f>H198+I198</f>
        <v>0</v>
      </c>
      <c r="H198" s="150">
        <v>0</v>
      </c>
      <c r="I198" s="150">
        <v>0</v>
      </c>
      <c r="J198" s="128">
        <f t="shared" si="30"/>
        <v>0</v>
      </c>
      <c r="K198" s="128">
        <f t="shared" si="36"/>
        <v>0</v>
      </c>
      <c r="L198" s="128">
        <f t="shared" si="41"/>
        <v>0</v>
      </c>
      <c r="M198" s="128">
        <f t="shared" si="31"/>
        <v>0</v>
      </c>
      <c r="N198" s="128">
        <f t="shared" si="32"/>
        <v>0</v>
      </c>
      <c r="O198" s="128">
        <f t="shared" si="33"/>
        <v>0</v>
      </c>
      <c r="P198" s="128">
        <f t="shared" si="34"/>
        <v>0</v>
      </c>
      <c r="Q198" s="128">
        <f t="shared" si="37"/>
        <v>0</v>
      </c>
      <c r="R198" s="128">
        <f t="shared" si="38"/>
        <v>0</v>
      </c>
      <c r="S198" s="128">
        <f t="shared" si="35"/>
        <v>0</v>
      </c>
      <c r="T198" s="146">
        <f t="shared" si="42"/>
        <v>0</v>
      </c>
      <c r="U198" s="128">
        <f t="shared" si="39"/>
        <v>0</v>
      </c>
      <c r="V198" s="129"/>
    </row>
    <row r="199" spans="1:22" s="130" customFormat="1" ht="18" customHeight="1">
      <c r="A199" s="45"/>
      <c r="B199" s="40"/>
      <c r="C199" s="40"/>
      <c r="D199" s="46"/>
      <c r="E199" s="149" t="s">
        <v>508</v>
      </c>
      <c r="F199" s="38" t="s">
        <v>509</v>
      </c>
      <c r="G199" s="150">
        <f>H199+I199</f>
        <v>0</v>
      </c>
      <c r="H199" s="150">
        <v>0</v>
      </c>
      <c r="I199" s="150">
        <v>0</v>
      </c>
      <c r="J199" s="128">
        <f t="shared" si="30"/>
        <v>0</v>
      </c>
      <c r="K199" s="128">
        <f t="shared" si="36"/>
        <v>0</v>
      </c>
      <c r="L199" s="128">
        <f t="shared" si="41"/>
        <v>0</v>
      </c>
      <c r="M199" s="128">
        <f t="shared" si="31"/>
        <v>0</v>
      </c>
      <c r="N199" s="128">
        <f t="shared" si="32"/>
        <v>0</v>
      </c>
      <c r="O199" s="128">
        <f t="shared" si="33"/>
        <v>0</v>
      </c>
      <c r="P199" s="128">
        <f t="shared" si="34"/>
        <v>0</v>
      </c>
      <c r="Q199" s="128">
        <f t="shared" si="37"/>
        <v>0</v>
      </c>
      <c r="R199" s="128">
        <f t="shared" si="38"/>
        <v>0</v>
      </c>
      <c r="S199" s="128">
        <f t="shared" si="35"/>
        <v>0</v>
      </c>
      <c r="T199" s="146">
        <f t="shared" si="42"/>
        <v>0</v>
      </c>
      <c r="U199" s="128">
        <f t="shared" si="39"/>
        <v>0</v>
      </c>
      <c r="V199" s="129"/>
    </row>
    <row r="200" spans="1:22" s="130" customFormat="1" ht="18" customHeight="1">
      <c r="A200" s="45"/>
      <c r="B200" s="40"/>
      <c r="C200" s="40"/>
      <c r="D200" s="46"/>
      <c r="E200" s="139" t="s">
        <v>621</v>
      </c>
      <c r="F200" s="145"/>
      <c r="G200" s="145">
        <f>G201</f>
        <v>0</v>
      </c>
      <c r="H200" s="145">
        <f>H201</f>
        <v>0</v>
      </c>
      <c r="I200" s="145">
        <f>I201</f>
        <v>0</v>
      </c>
      <c r="J200" s="145">
        <f>J201</f>
        <v>0</v>
      </c>
      <c r="K200" s="145">
        <f>K201</f>
        <v>0</v>
      </c>
      <c r="L200" s="128">
        <f t="shared" si="41"/>
        <v>0</v>
      </c>
      <c r="M200" s="128">
        <f t="shared" si="31"/>
        <v>0</v>
      </c>
      <c r="N200" s="128">
        <f t="shared" si="32"/>
        <v>0</v>
      </c>
      <c r="O200" s="128">
        <f t="shared" si="33"/>
        <v>0</v>
      </c>
      <c r="P200" s="128">
        <f t="shared" si="34"/>
        <v>0</v>
      </c>
      <c r="Q200" s="128">
        <f t="shared" si="37"/>
        <v>0</v>
      </c>
      <c r="R200" s="128">
        <f t="shared" si="38"/>
        <v>0</v>
      </c>
      <c r="S200" s="128">
        <f t="shared" si="35"/>
        <v>0</v>
      </c>
      <c r="T200" s="146">
        <f t="shared" si="42"/>
        <v>0</v>
      </c>
      <c r="U200" s="128">
        <f t="shared" si="39"/>
        <v>0</v>
      </c>
      <c r="V200" s="129"/>
    </row>
    <row r="201" spans="1:22" s="130" customFormat="1" ht="18" customHeight="1">
      <c r="A201" s="45"/>
      <c r="B201" s="40"/>
      <c r="C201" s="40"/>
      <c r="D201" s="46"/>
      <c r="E201" s="149" t="s">
        <v>524</v>
      </c>
      <c r="F201" s="38" t="s">
        <v>523</v>
      </c>
      <c r="G201" s="150">
        <f>H201+I201</f>
        <v>0</v>
      </c>
      <c r="H201" s="150">
        <v>0</v>
      </c>
      <c r="I201" s="150">
        <v>0</v>
      </c>
      <c r="J201" s="128">
        <f t="shared" si="30"/>
        <v>0</v>
      </c>
      <c r="K201" s="128">
        <f t="shared" si="36"/>
        <v>0</v>
      </c>
      <c r="L201" s="128">
        <f t="shared" si="41"/>
        <v>0</v>
      </c>
      <c r="M201" s="128">
        <f t="shared" si="31"/>
        <v>0</v>
      </c>
      <c r="N201" s="128">
        <f t="shared" si="32"/>
        <v>0</v>
      </c>
      <c r="O201" s="128">
        <f t="shared" si="33"/>
        <v>0</v>
      </c>
      <c r="P201" s="128">
        <f t="shared" si="34"/>
        <v>0</v>
      </c>
      <c r="Q201" s="128">
        <f t="shared" si="37"/>
        <v>0</v>
      </c>
      <c r="R201" s="128">
        <f t="shared" si="38"/>
        <v>0</v>
      </c>
      <c r="S201" s="128">
        <f t="shared" si="35"/>
        <v>0</v>
      </c>
      <c r="T201" s="146">
        <f t="shared" si="42"/>
        <v>0</v>
      </c>
      <c r="U201" s="128">
        <f t="shared" si="39"/>
        <v>0</v>
      </c>
      <c r="V201" s="129"/>
    </row>
    <row r="202" spans="1:22" s="130" customFormat="1" ht="25.5" customHeight="1">
      <c r="A202" s="45"/>
      <c r="B202" s="40"/>
      <c r="C202" s="40"/>
      <c r="D202" s="46"/>
      <c r="E202" s="139" t="s">
        <v>759</v>
      </c>
      <c r="F202" s="145"/>
      <c r="G202" s="145">
        <f>SUM(G203:G207)</f>
        <v>0</v>
      </c>
      <c r="H202" s="145">
        <f>SUM(H203:H207)</f>
        <v>0</v>
      </c>
      <c r="I202" s="145">
        <f>SUM(I203:I207)</f>
        <v>0</v>
      </c>
      <c r="J202" s="145">
        <f>SUM(J203:J207)</f>
        <v>0</v>
      </c>
      <c r="K202" s="145">
        <f>SUM(K203:K207)</f>
        <v>0</v>
      </c>
      <c r="L202" s="128">
        <f t="shared" si="41"/>
        <v>0</v>
      </c>
      <c r="M202" s="128">
        <f t="shared" si="31"/>
        <v>0</v>
      </c>
      <c r="N202" s="128">
        <f t="shared" si="32"/>
        <v>0</v>
      </c>
      <c r="O202" s="128">
        <f t="shared" si="33"/>
        <v>0</v>
      </c>
      <c r="P202" s="128">
        <f t="shared" si="34"/>
        <v>0</v>
      </c>
      <c r="Q202" s="128">
        <f t="shared" si="37"/>
        <v>0</v>
      </c>
      <c r="R202" s="128">
        <f t="shared" si="38"/>
        <v>0</v>
      </c>
      <c r="S202" s="128">
        <f t="shared" si="35"/>
        <v>0</v>
      </c>
      <c r="T202" s="146">
        <f t="shared" si="42"/>
        <v>0</v>
      </c>
      <c r="U202" s="128">
        <f t="shared" si="39"/>
        <v>0</v>
      </c>
      <c r="V202" s="129"/>
    </row>
    <row r="203" spans="1:22" s="130" customFormat="1" ht="18" customHeight="1">
      <c r="A203" s="45"/>
      <c r="B203" s="40"/>
      <c r="C203" s="40"/>
      <c r="D203" s="46"/>
      <c r="E203" s="149" t="s">
        <v>393</v>
      </c>
      <c r="F203" s="38" t="s">
        <v>392</v>
      </c>
      <c r="G203" s="150">
        <f>H203+I203</f>
        <v>0</v>
      </c>
      <c r="H203" s="150">
        <v>0</v>
      </c>
      <c r="I203" s="150">
        <v>0</v>
      </c>
      <c r="J203" s="128">
        <f aca="true" t="shared" si="54" ref="J203:J266">K203+L203</f>
        <v>0</v>
      </c>
      <c r="K203" s="128">
        <f t="shared" si="36"/>
        <v>0</v>
      </c>
      <c r="L203" s="128">
        <f t="shared" si="41"/>
        <v>0</v>
      </c>
      <c r="M203" s="128">
        <f aca="true" t="shared" si="55" ref="M203:M266">N203+O203</f>
        <v>0</v>
      </c>
      <c r="N203" s="128">
        <f aca="true" t="shared" si="56" ref="N203:N266">K203-H203</f>
        <v>0</v>
      </c>
      <c r="O203" s="128">
        <f aca="true" t="shared" si="57" ref="O203:O266">L203-I203</f>
        <v>0</v>
      </c>
      <c r="P203" s="128">
        <f aca="true" t="shared" si="58" ref="P203:P266">Q203+R203</f>
        <v>0</v>
      </c>
      <c r="Q203" s="128">
        <f t="shared" si="37"/>
        <v>0</v>
      </c>
      <c r="R203" s="128">
        <f t="shared" si="38"/>
        <v>0</v>
      </c>
      <c r="S203" s="128">
        <f aca="true" t="shared" si="59" ref="S203:S266">T203+U203</f>
        <v>0</v>
      </c>
      <c r="T203" s="146">
        <f t="shared" si="42"/>
        <v>0</v>
      </c>
      <c r="U203" s="128">
        <f t="shared" si="39"/>
        <v>0</v>
      </c>
      <c r="V203" s="129"/>
    </row>
    <row r="204" spans="1:22" s="130" customFormat="1" ht="18" customHeight="1">
      <c r="A204" s="45"/>
      <c r="B204" s="40"/>
      <c r="C204" s="40"/>
      <c r="D204" s="46"/>
      <c r="E204" s="149" t="s">
        <v>423</v>
      </c>
      <c r="F204" s="38" t="s">
        <v>424</v>
      </c>
      <c r="G204" s="150">
        <f>H204+I204</f>
        <v>0</v>
      </c>
      <c r="H204" s="150">
        <v>0</v>
      </c>
      <c r="I204" s="150">
        <v>0</v>
      </c>
      <c r="J204" s="128">
        <f t="shared" si="54"/>
        <v>0</v>
      </c>
      <c r="K204" s="128">
        <f aca="true" t="shared" si="60" ref="K204:K267">H204*58/100+H204</f>
        <v>0</v>
      </c>
      <c r="L204" s="128">
        <f t="shared" si="41"/>
        <v>0</v>
      </c>
      <c r="M204" s="128">
        <f t="shared" si="55"/>
        <v>0</v>
      </c>
      <c r="N204" s="128">
        <f t="shared" si="56"/>
        <v>0</v>
      </c>
      <c r="O204" s="128">
        <f t="shared" si="57"/>
        <v>0</v>
      </c>
      <c r="P204" s="128">
        <f t="shared" si="58"/>
        <v>0</v>
      </c>
      <c r="Q204" s="128">
        <f aca="true" t="shared" si="61" ref="Q204:Q267">K204*13/100+K204</f>
        <v>0</v>
      </c>
      <c r="R204" s="128">
        <f aca="true" t="shared" si="62" ref="R204:R267">L204*20/100+L204</f>
        <v>0</v>
      </c>
      <c r="S204" s="128">
        <f t="shared" si="59"/>
        <v>0</v>
      </c>
      <c r="T204" s="146">
        <f t="shared" si="42"/>
        <v>0</v>
      </c>
      <c r="U204" s="128">
        <f aca="true" t="shared" si="63" ref="U204:U267">R204*20/100+R204</f>
        <v>0</v>
      </c>
      <c r="V204" s="129"/>
    </row>
    <row r="205" spans="1:22" s="130" customFormat="1" ht="29.25" customHeight="1">
      <c r="A205" s="45"/>
      <c r="B205" s="40"/>
      <c r="C205" s="40"/>
      <c r="D205" s="46"/>
      <c r="E205" s="149" t="s">
        <v>432</v>
      </c>
      <c r="F205" s="38" t="s">
        <v>431</v>
      </c>
      <c r="G205" s="150">
        <f>H205+I205</f>
        <v>0</v>
      </c>
      <c r="H205" s="150">
        <v>0</v>
      </c>
      <c r="I205" s="150">
        <v>0</v>
      </c>
      <c r="J205" s="128">
        <f t="shared" si="54"/>
        <v>0</v>
      </c>
      <c r="K205" s="128">
        <f t="shared" si="60"/>
        <v>0</v>
      </c>
      <c r="L205" s="128">
        <f t="shared" si="41"/>
        <v>0</v>
      </c>
      <c r="M205" s="128">
        <f t="shared" si="55"/>
        <v>0</v>
      </c>
      <c r="N205" s="128">
        <f t="shared" si="56"/>
        <v>0</v>
      </c>
      <c r="O205" s="128">
        <f t="shared" si="57"/>
        <v>0</v>
      </c>
      <c r="P205" s="128">
        <f t="shared" si="58"/>
        <v>0</v>
      </c>
      <c r="Q205" s="128">
        <f t="shared" si="61"/>
        <v>0</v>
      </c>
      <c r="R205" s="128">
        <f t="shared" si="62"/>
        <v>0</v>
      </c>
      <c r="S205" s="128">
        <f t="shared" si="59"/>
        <v>0</v>
      </c>
      <c r="T205" s="146">
        <f t="shared" si="42"/>
        <v>0</v>
      </c>
      <c r="U205" s="128">
        <f t="shared" si="63"/>
        <v>0</v>
      </c>
      <c r="V205" s="129"/>
    </row>
    <row r="206" spans="1:22" s="130" customFormat="1" ht="16.5" customHeight="1">
      <c r="A206" s="45"/>
      <c r="B206" s="40"/>
      <c r="C206" s="40"/>
      <c r="D206" s="46"/>
      <c r="E206" s="149" t="s">
        <v>508</v>
      </c>
      <c r="F206" s="38" t="s">
        <v>509</v>
      </c>
      <c r="G206" s="150">
        <f>H206+I206</f>
        <v>0</v>
      </c>
      <c r="H206" s="150">
        <v>0</v>
      </c>
      <c r="I206" s="150">
        <v>0</v>
      </c>
      <c r="J206" s="128">
        <f t="shared" si="54"/>
        <v>0</v>
      </c>
      <c r="K206" s="128">
        <f t="shared" si="60"/>
        <v>0</v>
      </c>
      <c r="L206" s="128">
        <f t="shared" si="41"/>
        <v>0</v>
      </c>
      <c r="M206" s="128">
        <f t="shared" si="55"/>
        <v>0</v>
      </c>
      <c r="N206" s="128">
        <f t="shared" si="56"/>
        <v>0</v>
      </c>
      <c r="O206" s="128">
        <f t="shared" si="57"/>
        <v>0</v>
      </c>
      <c r="P206" s="128">
        <f t="shared" si="58"/>
        <v>0</v>
      </c>
      <c r="Q206" s="128">
        <f t="shared" si="61"/>
        <v>0</v>
      </c>
      <c r="R206" s="128">
        <f t="shared" si="62"/>
        <v>0</v>
      </c>
      <c r="S206" s="128">
        <f t="shared" si="59"/>
        <v>0</v>
      </c>
      <c r="T206" s="146">
        <f t="shared" si="42"/>
        <v>0</v>
      </c>
      <c r="U206" s="128">
        <f t="shared" si="63"/>
        <v>0</v>
      </c>
      <c r="V206" s="129"/>
    </row>
    <row r="207" spans="1:22" s="130" customFormat="1" ht="16.5" customHeight="1">
      <c r="A207" s="45"/>
      <c r="B207" s="40"/>
      <c r="C207" s="40"/>
      <c r="D207" s="46"/>
      <c r="E207" s="149" t="s">
        <v>534</v>
      </c>
      <c r="F207" s="38" t="s">
        <v>535</v>
      </c>
      <c r="G207" s="150">
        <f>H207+I207</f>
        <v>0</v>
      </c>
      <c r="H207" s="150">
        <v>0</v>
      </c>
      <c r="I207" s="150">
        <v>0</v>
      </c>
      <c r="J207" s="128">
        <f t="shared" si="54"/>
        <v>0</v>
      </c>
      <c r="K207" s="128">
        <f t="shared" si="60"/>
        <v>0</v>
      </c>
      <c r="L207" s="128">
        <f t="shared" si="41"/>
        <v>0</v>
      </c>
      <c r="M207" s="128">
        <f t="shared" si="55"/>
        <v>0</v>
      </c>
      <c r="N207" s="128">
        <f t="shared" si="56"/>
        <v>0</v>
      </c>
      <c r="O207" s="128">
        <f t="shared" si="57"/>
        <v>0</v>
      </c>
      <c r="P207" s="128">
        <f t="shared" si="58"/>
        <v>0</v>
      </c>
      <c r="Q207" s="128">
        <f t="shared" si="61"/>
        <v>0</v>
      </c>
      <c r="R207" s="128">
        <f t="shared" si="62"/>
        <v>0</v>
      </c>
      <c r="S207" s="128">
        <f t="shared" si="59"/>
        <v>0</v>
      </c>
      <c r="T207" s="146">
        <f t="shared" si="42"/>
        <v>0</v>
      </c>
      <c r="U207" s="128">
        <f t="shared" si="63"/>
        <v>0</v>
      </c>
      <c r="V207" s="129"/>
    </row>
    <row r="208" spans="1:22" s="130" customFormat="1" ht="52.5">
      <c r="A208" s="45"/>
      <c r="B208" s="40"/>
      <c r="C208" s="40"/>
      <c r="D208" s="46"/>
      <c r="E208" s="139" t="s">
        <v>760</v>
      </c>
      <c r="F208" s="145"/>
      <c r="G208" s="145">
        <f>G209</f>
        <v>0</v>
      </c>
      <c r="H208" s="145">
        <f>H209</f>
        <v>0</v>
      </c>
      <c r="I208" s="145">
        <f>I209</f>
        <v>0</v>
      </c>
      <c r="J208" s="145">
        <f>J209</f>
        <v>0</v>
      </c>
      <c r="K208" s="145">
        <f>K209</f>
        <v>0</v>
      </c>
      <c r="L208" s="128">
        <f t="shared" si="41"/>
        <v>0</v>
      </c>
      <c r="M208" s="128">
        <f t="shared" si="55"/>
        <v>0</v>
      </c>
      <c r="N208" s="128">
        <f t="shared" si="56"/>
        <v>0</v>
      </c>
      <c r="O208" s="128">
        <f t="shared" si="57"/>
        <v>0</v>
      </c>
      <c r="P208" s="128">
        <f t="shared" si="58"/>
        <v>0</v>
      </c>
      <c r="Q208" s="128">
        <f t="shared" si="61"/>
        <v>0</v>
      </c>
      <c r="R208" s="128">
        <f t="shared" si="62"/>
        <v>0</v>
      </c>
      <c r="S208" s="128">
        <f t="shared" si="59"/>
        <v>0</v>
      </c>
      <c r="T208" s="146">
        <f t="shared" si="42"/>
        <v>0</v>
      </c>
      <c r="U208" s="128">
        <f t="shared" si="63"/>
        <v>0</v>
      </c>
      <c r="V208" s="129"/>
    </row>
    <row r="209" spans="1:22" ht="12.75" customHeight="1">
      <c r="A209" s="41"/>
      <c r="B209" s="39"/>
      <c r="C209" s="39"/>
      <c r="D209" s="37"/>
      <c r="E209" s="135" t="s">
        <v>508</v>
      </c>
      <c r="F209" s="127" t="s">
        <v>509</v>
      </c>
      <c r="G209" s="150">
        <f>H209+I209</f>
        <v>0</v>
      </c>
      <c r="H209" s="150">
        <v>0</v>
      </c>
      <c r="I209" s="150">
        <v>0</v>
      </c>
      <c r="J209" s="128">
        <f t="shared" si="54"/>
        <v>0</v>
      </c>
      <c r="K209" s="128">
        <f t="shared" si="60"/>
        <v>0</v>
      </c>
      <c r="L209" s="128">
        <f t="shared" si="41"/>
        <v>0</v>
      </c>
      <c r="M209" s="128">
        <f t="shared" si="55"/>
        <v>0</v>
      </c>
      <c r="N209" s="128">
        <f t="shared" si="56"/>
        <v>0</v>
      </c>
      <c r="O209" s="128">
        <f t="shared" si="57"/>
        <v>0</v>
      </c>
      <c r="P209" s="128">
        <f t="shared" si="58"/>
        <v>0</v>
      </c>
      <c r="Q209" s="128">
        <f t="shared" si="61"/>
        <v>0</v>
      </c>
      <c r="R209" s="128">
        <f t="shared" si="62"/>
        <v>0</v>
      </c>
      <c r="S209" s="128">
        <f t="shared" si="59"/>
        <v>0</v>
      </c>
      <c r="T209" s="146">
        <f t="shared" si="42"/>
        <v>0</v>
      </c>
      <c r="U209" s="128">
        <f t="shared" si="63"/>
        <v>0</v>
      </c>
      <c r="V209" s="136"/>
    </row>
    <row r="210" spans="1:22" s="174" customFormat="1" ht="12.75" customHeight="1">
      <c r="A210" s="179" t="s">
        <v>250</v>
      </c>
      <c r="B210" s="172" t="s">
        <v>231</v>
      </c>
      <c r="C210" s="172" t="s">
        <v>213</v>
      </c>
      <c r="D210" s="172" t="s">
        <v>213</v>
      </c>
      <c r="E210" s="159" t="s">
        <v>251</v>
      </c>
      <c r="F210" s="160"/>
      <c r="G210" s="160">
        <f>G212+G215+G217</f>
        <v>0</v>
      </c>
      <c r="H210" s="160">
        <f>H212+H215+H217</f>
        <v>0</v>
      </c>
      <c r="I210" s="160">
        <f>I212+I215+I217</f>
        <v>0</v>
      </c>
      <c r="J210" s="160">
        <f>J212+J215+J217</f>
        <v>0</v>
      </c>
      <c r="K210" s="160">
        <f>K212+K215+K217</f>
        <v>0</v>
      </c>
      <c r="L210" s="128">
        <f t="shared" si="41"/>
        <v>0</v>
      </c>
      <c r="M210" s="128">
        <f t="shared" si="55"/>
        <v>0</v>
      </c>
      <c r="N210" s="128">
        <f t="shared" si="56"/>
        <v>0</v>
      </c>
      <c r="O210" s="128">
        <f t="shared" si="57"/>
        <v>0</v>
      </c>
      <c r="P210" s="128">
        <f t="shared" si="58"/>
        <v>0</v>
      </c>
      <c r="Q210" s="128">
        <f t="shared" si="61"/>
        <v>0</v>
      </c>
      <c r="R210" s="128">
        <f t="shared" si="62"/>
        <v>0</v>
      </c>
      <c r="S210" s="128">
        <f t="shared" si="59"/>
        <v>0</v>
      </c>
      <c r="T210" s="146">
        <f t="shared" si="42"/>
        <v>0</v>
      </c>
      <c r="U210" s="128">
        <f t="shared" si="63"/>
        <v>0</v>
      </c>
      <c r="V210" s="173"/>
    </row>
    <row r="211" spans="1:22" ht="12.75" customHeight="1">
      <c r="A211" s="41"/>
      <c r="B211" s="39"/>
      <c r="C211" s="39"/>
      <c r="D211" s="37"/>
      <c r="E211" s="135" t="s">
        <v>5</v>
      </c>
      <c r="F211" s="37"/>
      <c r="G211" s="37"/>
      <c r="H211" s="37"/>
      <c r="I211" s="37"/>
      <c r="J211" s="128">
        <f t="shared" si="54"/>
        <v>0</v>
      </c>
      <c r="K211" s="128">
        <f t="shared" si="60"/>
        <v>0</v>
      </c>
      <c r="L211" s="128">
        <f aca="true" t="shared" si="64" ref="L211:L274">I211*66/100+I211</f>
        <v>0</v>
      </c>
      <c r="M211" s="128">
        <f t="shared" si="55"/>
        <v>0</v>
      </c>
      <c r="N211" s="128">
        <f t="shared" si="56"/>
        <v>0</v>
      </c>
      <c r="O211" s="128">
        <f t="shared" si="57"/>
        <v>0</v>
      </c>
      <c r="P211" s="128">
        <f t="shared" si="58"/>
        <v>0</v>
      </c>
      <c r="Q211" s="128">
        <f t="shared" si="61"/>
        <v>0</v>
      </c>
      <c r="R211" s="128">
        <f t="shared" si="62"/>
        <v>0</v>
      </c>
      <c r="S211" s="128">
        <f t="shared" si="59"/>
        <v>0</v>
      </c>
      <c r="T211" s="146">
        <f aca="true" t="shared" si="65" ref="T211:T274">Q211*15/100+Q211</f>
        <v>0</v>
      </c>
      <c r="U211" s="128">
        <f t="shared" si="63"/>
        <v>0</v>
      </c>
      <c r="V211" s="136"/>
    </row>
    <row r="212" spans="1:22" s="130" customFormat="1" ht="14.25" customHeight="1">
      <c r="A212" s="45"/>
      <c r="B212" s="40"/>
      <c r="C212" s="40"/>
      <c r="D212" s="46"/>
      <c r="E212" s="139" t="s">
        <v>622</v>
      </c>
      <c r="F212" s="145"/>
      <c r="G212" s="145">
        <f>G213+G214</f>
        <v>0</v>
      </c>
      <c r="H212" s="145">
        <f>H213+H214</f>
        <v>0</v>
      </c>
      <c r="I212" s="145">
        <f>I213+I214</f>
        <v>0</v>
      </c>
      <c r="J212" s="145">
        <f>J213+J214</f>
        <v>0</v>
      </c>
      <c r="K212" s="145">
        <f>K213+K214</f>
        <v>0</v>
      </c>
      <c r="L212" s="128">
        <f t="shared" si="64"/>
        <v>0</v>
      </c>
      <c r="M212" s="128">
        <f t="shared" si="55"/>
        <v>0</v>
      </c>
      <c r="N212" s="128">
        <f t="shared" si="56"/>
        <v>0</v>
      </c>
      <c r="O212" s="128">
        <f t="shared" si="57"/>
        <v>0</v>
      </c>
      <c r="P212" s="128">
        <f t="shared" si="58"/>
        <v>0</v>
      </c>
      <c r="Q212" s="128">
        <f t="shared" si="61"/>
        <v>0</v>
      </c>
      <c r="R212" s="128">
        <f t="shared" si="62"/>
        <v>0</v>
      </c>
      <c r="S212" s="128">
        <f t="shared" si="59"/>
        <v>0</v>
      </c>
      <c r="T212" s="146">
        <f t="shared" si="65"/>
        <v>0</v>
      </c>
      <c r="U212" s="128">
        <f t="shared" si="63"/>
        <v>0</v>
      </c>
      <c r="V212" s="129"/>
    </row>
    <row r="213" spans="1:22" s="130" customFormat="1" ht="14.25" customHeight="1">
      <c r="A213" s="45"/>
      <c r="B213" s="40"/>
      <c r="C213" s="40"/>
      <c r="D213" s="46"/>
      <c r="E213" s="149" t="s">
        <v>428</v>
      </c>
      <c r="F213" s="38" t="s">
        <v>427</v>
      </c>
      <c r="G213" s="150">
        <f>H213+I213</f>
        <v>0</v>
      </c>
      <c r="H213" s="150">
        <v>0</v>
      </c>
      <c r="I213" s="150">
        <v>0</v>
      </c>
      <c r="J213" s="128">
        <f t="shared" si="54"/>
        <v>0</v>
      </c>
      <c r="K213" s="128">
        <f t="shared" si="60"/>
        <v>0</v>
      </c>
      <c r="L213" s="128">
        <f t="shared" si="64"/>
        <v>0</v>
      </c>
      <c r="M213" s="128">
        <f t="shared" si="55"/>
        <v>0</v>
      </c>
      <c r="N213" s="128">
        <f t="shared" si="56"/>
        <v>0</v>
      </c>
      <c r="O213" s="128">
        <f t="shared" si="57"/>
        <v>0</v>
      </c>
      <c r="P213" s="128">
        <f t="shared" si="58"/>
        <v>0</v>
      </c>
      <c r="Q213" s="128">
        <f t="shared" si="61"/>
        <v>0</v>
      </c>
      <c r="R213" s="128">
        <f t="shared" si="62"/>
        <v>0</v>
      </c>
      <c r="S213" s="128">
        <f t="shared" si="59"/>
        <v>0</v>
      </c>
      <c r="T213" s="146">
        <f t="shared" si="65"/>
        <v>0</v>
      </c>
      <c r="U213" s="128">
        <f t="shared" si="63"/>
        <v>0</v>
      </c>
      <c r="V213" s="129"/>
    </row>
    <row r="214" spans="1:22" s="130" customFormat="1" ht="14.25" customHeight="1">
      <c r="A214" s="45"/>
      <c r="B214" s="40"/>
      <c r="C214" s="40"/>
      <c r="D214" s="46"/>
      <c r="E214" s="149" t="s">
        <v>534</v>
      </c>
      <c r="F214" s="38" t="s">
        <v>535</v>
      </c>
      <c r="G214" s="150">
        <f>H214+I214</f>
        <v>0</v>
      </c>
      <c r="H214" s="150">
        <v>0</v>
      </c>
      <c r="I214" s="150">
        <v>0</v>
      </c>
      <c r="J214" s="128">
        <f t="shared" si="54"/>
        <v>0</v>
      </c>
      <c r="K214" s="128">
        <f t="shared" si="60"/>
        <v>0</v>
      </c>
      <c r="L214" s="128">
        <f t="shared" si="64"/>
        <v>0</v>
      </c>
      <c r="M214" s="128">
        <f t="shared" si="55"/>
        <v>0</v>
      </c>
      <c r="N214" s="128">
        <f t="shared" si="56"/>
        <v>0</v>
      </c>
      <c r="O214" s="128">
        <f t="shared" si="57"/>
        <v>0</v>
      </c>
      <c r="P214" s="128">
        <f t="shared" si="58"/>
        <v>0</v>
      </c>
      <c r="Q214" s="128">
        <f t="shared" si="61"/>
        <v>0</v>
      </c>
      <c r="R214" s="128">
        <f t="shared" si="62"/>
        <v>0</v>
      </c>
      <c r="S214" s="128">
        <f t="shared" si="59"/>
        <v>0</v>
      </c>
      <c r="T214" s="146">
        <f t="shared" si="65"/>
        <v>0</v>
      </c>
      <c r="U214" s="128">
        <f t="shared" si="63"/>
        <v>0</v>
      </c>
      <c r="V214" s="129"/>
    </row>
    <row r="215" spans="1:22" s="130" customFormat="1" ht="36" customHeight="1">
      <c r="A215" s="45"/>
      <c r="B215" s="40"/>
      <c r="C215" s="40"/>
      <c r="D215" s="46"/>
      <c r="E215" s="139" t="s">
        <v>623</v>
      </c>
      <c r="F215" s="145"/>
      <c r="G215" s="145">
        <f>G216</f>
        <v>0</v>
      </c>
      <c r="H215" s="145">
        <f>H216</f>
        <v>0</v>
      </c>
      <c r="I215" s="145">
        <f>I216</f>
        <v>0</v>
      </c>
      <c r="J215" s="145">
        <f>J216</f>
        <v>0</v>
      </c>
      <c r="K215" s="145">
        <f>K216</f>
        <v>0</v>
      </c>
      <c r="L215" s="128">
        <f t="shared" si="64"/>
        <v>0</v>
      </c>
      <c r="M215" s="128">
        <f t="shared" si="55"/>
        <v>0</v>
      </c>
      <c r="N215" s="128">
        <f t="shared" si="56"/>
        <v>0</v>
      </c>
      <c r="O215" s="128">
        <f t="shared" si="57"/>
        <v>0</v>
      </c>
      <c r="P215" s="128">
        <f t="shared" si="58"/>
        <v>0</v>
      </c>
      <c r="Q215" s="128">
        <f t="shared" si="61"/>
        <v>0</v>
      </c>
      <c r="R215" s="128">
        <f t="shared" si="62"/>
        <v>0</v>
      </c>
      <c r="S215" s="128">
        <f t="shared" si="59"/>
        <v>0</v>
      </c>
      <c r="T215" s="146">
        <f t="shared" si="65"/>
        <v>0</v>
      </c>
      <c r="U215" s="128">
        <f t="shared" si="63"/>
        <v>0</v>
      </c>
      <c r="V215" s="129"/>
    </row>
    <row r="216" spans="1:22" s="130" customFormat="1" ht="23.25" customHeight="1">
      <c r="A216" s="45"/>
      <c r="B216" s="40"/>
      <c r="C216" s="40"/>
      <c r="D216" s="46"/>
      <c r="E216" s="149" t="s">
        <v>458</v>
      </c>
      <c r="F216" s="38" t="s">
        <v>459</v>
      </c>
      <c r="G216" s="150">
        <f>H216+I216</f>
        <v>0</v>
      </c>
      <c r="H216" s="150">
        <v>0</v>
      </c>
      <c r="I216" s="150">
        <v>0</v>
      </c>
      <c r="J216" s="128">
        <f t="shared" si="54"/>
        <v>0</v>
      </c>
      <c r="K216" s="128">
        <f t="shared" si="60"/>
        <v>0</v>
      </c>
      <c r="L216" s="128">
        <f t="shared" si="64"/>
        <v>0</v>
      </c>
      <c r="M216" s="128">
        <f t="shared" si="55"/>
        <v>0</v>
      </c>
      <c r="N216" s="128">
        <f t="shared" si="56"/>
        <v>0</v>
      </c>
      <c r="O216" s="128">
        <f t="shared" si="57"/>
        <v>0</v>
      </c>
      <c r="P216" s="128">
        <f t="shared" si="58"/>
        <v>0</v>
      </c>
      <c r="Q216" s="128">
        <f t="shared" si="61"/>
        <v>0</v>
      </c>
      <c r="R216" s="128">
        <f t="shared" si="62"/>
        <v>0</v>
      </c>
      <c r="S216" s="128">
        <f t="shared" si="59"/>
        <v>0</v>
      </c>
      <c r="T216" s="146">
        <f t="shared" si="65"/>
        <v>0</v>
      </c>
      <c r="U216" s="128">
        <f t="shared" si="63"/>
        <v>0</v>
      </c>
      <c r="V216" s="129"/>
    </row>
    <row r="217" spans="1:22" s="130" customFormat="1" ht="26.25" customHeight="1">
      <c r="A217" s="45"/>
      <c r="B217" s="40"/>
      <c r="C217" s="40"/>
      <c r="D217" s="46"/>
      <c r="E217" s="139" t="s">
        <v>624</v>
      </c>
      <c r="F217" s="145"/>
      <c r="G217" s="145">
        <f>SUM(G218:G237)</f>
        <v>0</v>
      </c>
      <c r="H217" s="145">
        <f>SUM(H218:H237)</f>
        <v>0</v>
      </c>
      <c r="I217" s="145">
        <f>SUM(I218:I237)</f>
        <v>0</v>
      </c>
      <c r="J217" s="145">
        <f>SUM(J218:J237)</f>
        <v>0</v>
      </c>
      <c r="K217" s="145">
        <f>SUM(K218:K237)</f>
        <v>0</v>
      </c>
      <c r="L217" s="128">
        <f t="shared" si="64"/>
        <v>0</v>
      </c>
      <c r="M217" s="128">
        <f t="shared" si="55"/>
        <v>0</v>
      </c>
      <c r="N217" s="128">
        <f t="shared" si="56"/>
        <v>0</v>
      </c>
      <c r="O217" s="128">
        <f t="shared" si="57"/>
        <v>0</v>
      </c>
      <c r="P217" s="128">
        <f t="shared" si="58"/>
        <v>0</v>
      </c>
      <c r="Q217" s="128">
        <f t="shared" si="61"/>
        <v>0</v>
      </c>
      <c r="R217" s="128">
        <f t="shared" si="62"/>
        <v>0</v>
      </c>
      <c r="S217" s="128">
        <f t="shared" si="59"/>
        <v>0</v>
      </c>
      <c r="T217" s="146">
        <f t="shared" si="65"/>
        <v>0</v>
      </c>
      <c r="U217" s="128">
        <f t="shared" si="63"/>
        <v>0</v>
      </c>
      <c r="V217" s="129"/>
    </row>
    <row r="218" spans="1:22" s="130" customFormat="1" ht="14.25" customHeight="1">
      <c r="A218" s="45"/>
      <c r="B218" s="40"/>
      <c r="C218" s="40"/>
      <c r="D218" s="46"/>
      <c r="E218" s="135" t="s">
        <v>385</v>
      </c>
      <c r="F218" s="127" t="s">
        <v>384</v>
      </c>
      <c r="G218" s="150">
        <f aca="true" t="shared" si="66" ref="G218:G237">H218+I218</f>
        <v>0</v>
      </c>
      <c r="H218" s="150">
        <v>0</v>
      </c>
      <c r="I218" s="150">
        <v>0</v>
      </c>
      <c r="J218" s="128">
        <f t="shared" si="54"/>
        <v>0</v>
      </c>
      <c r="K218" s="128">
        <f t="shared" si="60"/>
        <v>0</v>
      </c>
      <c r="L218" s="128">
        <f t="shared" si="64"/>
        <v>0</v>
      </c>
      <c r="M218" s="128">
        <f t="shared" si="55"/>
        <v>0</v>
      </c>
      <c r="N218" s="128">
        <f t="shared" si="56"/>
        <v>0</v>
      </c>
      <c r="O218" s="128">
        <f t="shared" si="57"/>
        <v>0</v>
      </c>
      <c r="P218" s="128">
        <f t="shared" si="58"/>
        <v>0</v>
      </c>
      <c r="Q218" s="128">
        <f t="shared" si="61"/>
        <v>0</v>
      </c>
      <c r="R218" s="128">
        <f t="shared" si="62"/>
        <v>0</v>
      </c>
      <c r="S218" s="128">
        <f t="shared" si="59"/>
        <v>0</v>
      </c>
      <c r="T218" s="146">
        <f t="shared" si="65"/>
        <v>0</v>
      </c>
      <c r="U218" s="128">
        <f t="shared" si="63"/>
        <v>0</v>
      </c>
      <c r="V218" s="129"/>
    </row>
    <row r="219" spans="1:22" s="130" customFormat="1" ht="20.25" customHeight="1">
      <c r="A219" s="45"/>
      <c r="B219" s="40"/>
      <c r="C219" s="40"/>
      <c r="D219" s="46"/>
      <c r="E219" s="135" t="s">
        <v>387</v>
      </c>
      <c r="F219" s="127" t="s">
        <v>386</v>
      </c>
      <c r="G219" s="150">
        <f t="shared" si="66"/>
        <v>0</v>
      </c>
      <c r="H219" s="150">
        <v>0</v>
      </c>
      <c r="I219" s="150">
        <v>0</v>
      </c>
      <c r="J219" s="128">
        <f t="shared" si="54"/>
        <v>0</v>
      </c>
      <c r="K219" s="128">
        <f t="shared" si="60"/>
        <v>0</v>
      </c>
      <c r="L219" s="128">
        <f t="shared" si="64"/>
        <v>0</v>
      </c>
      <c r="M219" s="128">
        <f t="shared" si="55"/>
        <v>0</v>
      </c>
      <c r="N219" s="128">
        <f t="shared" si="56"/>
        <v>0</v>
      </c>
      <c r="O219" s="128">
        <f t="shared" si="57"/>
        <v>0</v>
      </c>
      <c r="P219" s="128">
        <f t="shared" si="58"/>
        <v>0</v>
      </c>
      <c r="Q219" s="128">
        <f t="shared" si="61"/>
        <v>0</v>
      </c>
      <c r="R219" s="128">
        <f t="shared" si="62"/>
        <v>0</v>
      </c>
      <c r="S219" s="128">
        <f t="shared" si="59"/>
        <v>0</v>
      </c>
      <c r="T219" s="146">
        <f t="shared" si="65"/>
        <v>0</v>
      </c>
      <c r="U219" s="128">
        <f t="shared" si="63"/>
        <v>0</v>
      </c>
      <c r="V219" s="129"/>
    </row>
    <row r="220" spans="1:22" s="130" customFormat="1" ht="15" customHeight="1">
      <c r="A220" s="45"/>
      <c r="B220" s="40"/>
      <c r="C220" s="40"/>
      <c r="D220" s="46"/>
      <c r="E220" s="148" t="s">
        <v>729</v>
      </c>
      <c r="F220" s="127">
        <v>4115</v>
      </c>
      <c r="G220" s="150">
        <f t="shared" si="66"/>
        <v>0</v>
      </c>
      <c r="H220" s="150">
        <v>0</v>
      </c>
      <c r="I220" s="150">
        <v>0</v>
      </c>
      <c r="J220" s="128">
        <f t="shared" si="54"/>
        <v>0</v>
      </c>
      <c r="K220" s="128">
        <f t="shared" si="60"/>
        <v>0</v>
      </c>
      <c r="L220" s="128">
        <f t="shared" si="64"/>
        <v>0</v>
      </c>
      <c r="M220" s="128">
        <f t="shared" si="55"/>
        <v>0</v>
      </c>
      <c r="N220" s="128">
        <f t="shared" si="56"/>
        <v>0</v>
      </c>
      <c r="O220" s="128">
        <f t="shared" si="57"/>
        <v>0</v>
      </c>
      <c r="P220" s="128">
        <f t="shared" si="58"/>
        <v>0</v>
      </c>
      <c r="Q220" s="128">
        <f t="shared" si="61"/>
        <v>0</v>
      </c>
      <c r="R220" s="128">
        <f t="shared" si="62"/>
        <v>0</v>
      </c>
      <c r="S220" s="128">
        <f t="shared" si="59"/>
        <v>0</v>
      </c>
      <c r="T220" s="146">
        <f t="shared" si="65"/>
        <v>0</v>
      </c>
      <c r="U220" s="128">
        <f t="shared" si="63"/>
        <v>0</v>
      </c>
      <c r="V220" s="129"/>
    </row>
    <row r="221" spans="1:22" s="130" customFormat="1" ht="15" customHeight="1">
      <c r="A221" s="45"/>
      <c r="B221" s="40"/>
      <c r="C221" s="40"/>
      <c r="D221" s="46"/>
      <c r="E221" s="135" t="s">
        <v>393</v>
      </c>
      <c r="F221" s="127" t="s">
        <v>392</v>
      </c>
      <c r="G221" s="150">
        <f t="shared" si="66"/>
        <v>0</v>
      </c>
      <c r="H221" s="150">
        <v>0</v>
      </c>
      <c r="I221" s="150">
        <v>0</v>
      </c>
      <c r="J221" s="128">
        <f t="shared" si="54"/>
        <v>0</v>
      </c>
      <c r="K221" s="128">
        <f t="shared" si="60"/>
        <v>0</v>
      </c>
      <c r="L221" s="128">
        <f t="shared" si="64"/>
        <v>0</v>
      </c>
      <c r="M221" s="128">
        <f t="shared" si="55"/>
        <v>0</v>
      </c>
      <c r="N221" s="128">
        <f t="shared" si="56"/>
        <v>0</v>
      </c>
      <c r="O221" s="128">
        <f t="shared" si="57"/>
        <v>0</v>
      </c>
      <c r="P221" s="128">
        <f t="shared" si="58"/>
        <v>0</v>
      </c>
      <c r="Q221" s="128">
        <f t="shared" si="61"/>
        <v>0</v>
      </c>
      <c r="R221" s="128">
        <f t="shared" si="62"/>
        <v>0</v>
      </c>
      <c r="S221" s="128">
        <f t="shared" si="59"/>
        <v>0</v>
      </c>
      <c r="T221" s="146">
        <f t="shared" si="65"/>
        <v>0</v>
      </c>
      <c r="U221" s="128">
        <f t="shared" si="63"/>
        <v>0</v>
      </c>
      <c r="V221" s="129"/>
    </row>
    <row r="222" spans="1:22" s="130" customFormat="1" ht="15" customHeight="1">
      <c r="A222" s="45"/>
      <c r="B222" s="40"/>
      <c r="C222" s="40"/>
      <c r="D222" s="46"/>
      <c r="E222" s="135" t="s">
        <v>395</v>
      </c>
      <c r="F222" s="127" t="s">
        <v>394</v>
      </c>
      <c r="G222" s="150">
        <f t="shared" si="66"/>
        <v>0</v>
      </c>
      <c r="H222" s="150">
        <v>0</v>
      </c>
      <c r="I222" s="150">
        <v>0</v>
      </c>
      <c r="J222" s="128">
        <f t="shared" si="54"/>
        <v>0</v>
      </c>
      <c r="K222" s="128">
        <f t="shared" si="60"/>
        <v>0</v>
      </c>
      <c r="L222" s="128">
        <f t="shared" si="64"/>
        <v>0</v>
      </c>
      <c r="M222" s="128">
        <f t="shared" si="55"/>
        <v>0</v>
      </c>
      <c r="N222" s="128">
        <f t="shared" si="56"/>
        <v>0</v>
      </c>
      <c r="O222" s="128">
        <f t="shared" si="57"/>
        <v>0</v>
      </c>
      <c r="P222" s="128">
        <f t="shared" si="58"/>
        <v>0</v>
      </c>
      <c r="Q222" s="128">
        <f t="shared" si="61"/>
        <v>0</v>
      </c>
      <c r="R222" s="128">
        <f t="shared" si="62"/>
        <v>0</v>
      </c>
      <c r="S222" s="128">
        <f t="shared" si="59"/>
        <v>0</v>
      </c>
      <c r="T222" s="146">
        <f t="shared" si="65"/>
        <v>0</v>
      </c>
      <c r="U222" s="128">
        <f t="shared" si="63"/>
        <v>0</v>
      </c>
      <c r="V222" s="129"/>
    </row>
    <row r="223" spans="1:22" s="130" customFormat="1" ht="15" customHeight="1">
      <c r="A223" s="45"/>
      <c r="B223" s="40"/>
      <c r="C223" s="40"/>
      <c r="D223" s="46"/>
      <c r="E223" s="175" t="s">
        <v>761</v>
      </c>
      <c r="F223" s="127">
        <v>4221</v>
      </c>
      <c r="G223" s="150">
        <f t="shared" si="66"/>
        <v>0</v>
      </c>
      <c r="H223" s="150">
        <v>0</v>
      </c>
      <c r="I223" s="150">
        <v>0</v>
      </c>
      <c r="J223" s="128">
        <f t="shared" si="54"/>
        <v>0</v>
      </c>
      <c r="K223" s="128">
        <f t="shared" si="60"/>
        <v>0</v>
      </c>
      <c r="L223" s="128">
        <f t="shared" si="64"/>
        <v>0</v>
      </c>
      <c r="M223" s="128">
        <f t="shared" si="55"/>
        <v>0</v>
      </c>
      <c r="N223" s="128">
        <f t="shared" si="56"/>
        <v>0</v>
      </c>
      <c r="O223" s="128">
        <f t="shared" si="57"/>
        <v>0</v>
      </c>
      <c r="P223" s="128">
        <f t="shared" si="58"/>
        <v>0</v>
      </c>
      <c r="Q223" s="128">
        <f t="shared" si="61"/>
        <v>0</v>
      </c>
      <c r="R223" s="128">
        <f t="shared" si="62"/>
        <v>0</v>
      </c>
      <c r="S223" s="128">
        <f t="shared" si="59"/>
        <v>0</v>
      </c>
      <c r="T223" s="146">
        <f t="shared" si="65"/>
        <v>0</v>
      </c>
      <c r="U223" s="128">
        <f t="shared" si="63"/>
        <v>0</v>
      </c>
      <c r="V223" s="129"/>
    </row>
    <row r="224" spans="1:22" s="130" customFormat="1" ht="24.75" customHeight="1">
      <c r="A224" s="45"/>
      <c r="B224" s="40"/>
      <c r="C224" s="40"/>
      <c r="D224" s="46"/>
      <c r="E224" s="175" t="s">
        <v>753</v>
      </c>
      <c r="F224" s="127">
        <v>4233</v>
      </c>
      <c r="G224" s="150">
        <f t="shared" si="66"/>
        <v>0</v>
      </c>
      <c r="H224" s="150">
        <v>0</v>
      </c>
      <c r="I224" s="150">
        <v>0</v>
      </c>
      <c r="J224" s="128">
        <f t="shared" si="54"/>
        <v>0</v>
      </c>
      <c r="K224" s="128">
        <f t="shared" si="60"/>
        <v>0</v>
      </c>
      <c r="L224" s="128">
        <f t="shared" si="64"/>
        <v>0</v>
      </c>
      <c r="M224" s="128">
        <f t="shared" si="55"/>
        <v>0</v>
      </c>
      <c r="N224" s="128">
        <f t="shared" si="56"/>
        <v>0</v>
      </c>
      <c r="O224" s="128">
        <f t="shared" si="57"/>
        <v>0</v>
      </c>
      <c r="P224" s="128">
        <f t="shared" si="58"/>
        <v>0</v>
      </c>
      <c r="Q224" s="128">
        <f t="shared" si="61"/>
        <v>0</v>
      </c>
      <c r="R224" s="128">
        <f t="shared" si="62"/>
        <v>0</v>
      </c>
      <c r="S224" s="128">
        <f t="shared" si="59"/>
        <v>0</v>
      </c>
      <c r="T224" s="146">
        <f t="shared" si="65"/>
        <v>0</v>
      </c>
      <c r="U224" s="128">
        <f t="shared" si="63"/>
        <v>0</v>
      </c>
      <c r="V224" s="129"/>
    </row>
    <row r="225" spans="1:22" s="130" customFormat="1" ht="15" customHeight="1">
      <c r="A225" s="45"/>
      <c r="B225" s="40"/>
      <c r="C225" s="40"/>
      <c r="D225" s="46"/>
      <c r="E225" s="157" t="s">
        <v>735</v>
      </c>
      <c r="F225" s="127">
        <v>4235</v>
      </c>
      <c r="G225" s="150">
        <f t="shared" si="66"/>
        <v>0</v>
      </c>
      <c r="H225" s="150">
        <v>0</v>
      </c>
      <c r="I225" s="150">
        <v>0</v>
      </c>
      <c r="J225" s="128">
        <f t="shared" si="54"/>
        <v>0</v>
      </c>
      <c r="K225" s="128">
        <f t="shared" si="60"/>
        <v>0</v>
      </c>
      <c r="L225" s="128">
        <f t="shared" si="64"/>
        <v>0</v>
      </c>
      <c r="M225" s="128">
        <f t="shared" si="55"/>
        <v>0</v>
      </c>
      <c r="N225" s="128">
        <f t="shared" si="56"/>
        <v>0</v>
      </c>
      <c r="O225" s="128">
        <f t="shared" si="57"/>
        <v>0</v>
      </c>
      <c r="P225" s="128">
        <f t="shared" si="58"/>
        <v>0</v>
      </c>
      <c r="Q225" s="128">
        <f t="shared" si="61"/>
        <v>0</v>
      </c>
      <c r="R225" s="128">
        <f t="shared" si="62"/>
        <v>0</v>
      </c>
      <c r="S225" s="128">
        <f t="shared" si="59"/>
        <v>0</v>
      </c>
      <c r="T225" s="146">
        <f t="shared" si="65"/>
        <v>0</v>
      </c>
      <c r="U225" s="128">
        <f t="shared" si="63"/>
        <v>0</v>
      </c>
      <c r="V225" s="129"/>
    </row>
    <row r="226" spans="1:22" s="130" customFormat="1" ht="15" customHeight="1">
      <c r="A226" s="45"/>
      <c r="B226" s="40"/>
      <c r="C226" s="40"/>
      <c r="D226" s="46"/>
      <c r="E226" s="135" t="s">
        <v>428</v>
      </c>
      <c r="F226" s="127" t="s">
        <v>427</v>
      </c>
      <c r="G226" s="150">
        <f t="shared" si="66"/>
        <v>0</v>
      </c>
      <c r="H226" s="150">
        <v>0</v>
      </c>
      <c r="I226" s="150">
        <v>0</v>
      </c>
      <c r="J226" s="128">
        <f t="shared" si="54"/>
        <v>0</v>
      </c>
      <c r="K226" s="128">
        <f t="shared" si="60"/>
        <v>0</v>
      </c>
      <c r="L226" s="128">
        <f t="shared" si="64"/>
        <v>0</v>
      </c>
      <c r="M226" s="128">
        <f t="shared" si="55"/>
        <v>0</v>
      </c>
      <c r="N226" s="128">
        <f t="shared" si="56"/>
        <v>0</v>
      </c>
      <c r="O226" s="128">
        <f t="shared" si="57"/>
        <v>0</v>
      </c>
      <c r="P226" s="128">
        <f t="shared" si="58"/>
        <v>0</v>
      </c>
      <c r="Q226" s="128">
        <f t="shared" si="61"/>
        <v>0</v>
      </c>
      <c r="R226" s="128">
        <f t="shared" si="62"/>
        <v>0</v>
      </c>
      <c r="S226" s="128">
        <f t="shared" si="59"/>
        <v>0</v>
      </c>
      <c r="T226" s="146">
        <f t="shared" si="65"/>
        <v>0</v>
      </c>
      <c r="U226" s="128">
        <f t="shared" si="63"/>
        <v>0</v>
      </c>
      <c r="V226" s="129"/>
    </row>
    <row r="227" spans="1:22" s="130" customFormat="1" ht="21" customHeight="1">
      <c r="A227" s="45"/>
      <c r="B227" s="40"/>
      <c r="C227" s="40"/>
      <c r="D227" s="46"/>
      <c r="E227" s="149" t="s">
        <v>432</v>
      </c>
      <c r="F227" s="38" t="s">
        <v>431</v>
      </c>
      <c r="G227" s="150">
        <f t="shared" si="66"/>
        <v>0</v>
      </c>
      <c r="H227" s="150">
        <v>0</v>
      </c>
      <c r="I227" s="150">
        <v>0</v>
      </c>
      <c r="J227" s="128">
        <f t="shared" si="54"/>
        <v>0</v>
      </c>
      <c r="K227" s="128">
        <f t="shared" si="60"/>
        <v>0</v>
      </c>
      <c r="L227" s="128">
        <f t="shared" si="64"/>
        <v>0</v>
      </c>
      <c r="M227" s="128">
        <f t="shared" si="55"/>
        <v>0</v>
      </c>
      <c r="N227" s="128">
        <f t="shared" si="56"/>
        <v>0</v>
      </c>
      <c r="O227" s="128">
        <f t="shared" si="57"/>
        <v>0</v>
      </c>
      <c r="P227" s="128">
        <f t="shared" si="58"/>
        <v>0</v>
      </c>
      <c r="Q227" s="128">
        <f t="shared" si="61"/>
        <v>0</v>
      </c>
      <c r="R227" s="128">
        <f t="shared" si="62"/>
        <v>0</v>
      </c>
      <c r="S227" s="128">
        <f t="shared" si="59"/>
        <v>0</v>
      </c>
      <c r="T227" s="146">
        <f t="shared" si="65"/>
        <v>0</v>
      </c>
      <c r="U227" s="128">
        <f t="shared" si="63"/>
        <v>0</v>
      </c>
      <c r="V227" s="129"/>
    </row>
    <row r="228" spans="1:22" s="130" customFormat="1" ht="21" customHeight="1">
      <c r="A228" s="45"/>
      <c r="B228" s="40"/>
      <c r="C228" s="40"/>
      <c r="D228" s="46"/>
      <c r="E228" s="157" t="s">
        <v>762</v>
      </c>
      <c r="F228" s="38">
        <v>4252</v>
      </c>
      <c r="G228" s="150">
        <f t="shared" si="66"/>
        <v>0</v>
      </c>
      <c r="H228" s="150">
        <v>0</v>
      </c>
      <c r="I228" s="150">
        <v>0</v>
      </c>
      <c r="J228" s="128">
        <f t="shared" si="54"/>
        <v>0</v>
      </c>
      <c r="K228" s="128">
        <f t="shared" si="60"/>
        <v>0</v>
      </c>
      <c r="L228" s="128">
        <f t="shared" si="64"/>
        <v>0</v>
      </c>
      <c r="M228" s="128">
        <f t="shared" si="55"/>
        <v>0</v>
      </c>
      <c r="N228" s="128">
        <f t="shared" si="56"/>
        <v>0</v>
      </c>
      <c r="O228" s="128">
        <f t="shared" si="57"/>
        <v>0</v>
      </c>
      <c r="P228" s="128">
        <f t="shared" si="58"/>
        <v>0</v>
      </c>
      <c r="Q228" s="128">
        <f t="shared" si="61"/>
        <v>0</v>
      </c>
      <c r="R228" s="128">
        <f t="shared" si="62"/>
        <v>0</v>
      </c>
      <c r="S228" s="128">
        <f t="shared" si="59"/>
        <v>0</v>
      </c>
      <c r="T228" s="146">
        <f t="shared" si="65"/>
        <v>0</v>
      </c>
      <c r="U228" s="128">
        <f t="shared" si="63"/>
        <v>0</v>
      </c>
      <c r="V228" s="129"/>
    </row>
    <row r="229" spans="1:22" s="130" customFormat="1" ht="14.25" customHeight="1">
      <c r="A229" s="45"/>
      <c r="B229" s="40"/>
      <c r="C229" s="40"/>
      <c r="D229" s="46"/>
      <c r="E229" s="135" t="s">
        <v>438</v>
      </c>
      <c r="F229" s="127" t="s">
        <v>437</v>
      </c>
      <c r="G229" s="150">
        <f t="shared" si="66"/>
        <v>0</v>
      </c>
      <c r="H229" s="150">
        <v>0</v>
      </c>
      <c r="I229" s="150">
        <v>0</v>
      </c>
      <c r="J229" s="128">
        <f t="shared" si="54"/>
        <v>0</v>
      </c>
      <c r="K229" s="128">
        <f t="shared" si="60"/>
        <v>0</v>
      </c>
      <c r="L229" s="128">
        <f t="shared" si="64"/>
        <v>0</v>
      </c>
      <c r="M229" s="128">
        <f t="shared" si="55"/>
        <v>0</v>
      </c>
      <c r="N229" s="128">
        <f t="shared" si="56"/>
        <v>0</v>
      </c>
      <c r="O229" s="128">
        <f t="shared" si="57"/>
        <v>0</v>
      </c>
      <c r="P229" s="128">
        <f t="shared" si="58"/>
        <v>0</v>
      </c>
      <c r="Q229" s="128">
        <f t="shared" si="61"/>
        <v>0</v>
      </c>
      <c r="R229" s="128">
        <f t="shared" si="62"/>
        <v>0</v>
      </c>
      <c r="S229" s="128">
        <f t="shared" si="59"/>
        <v>0</v>
      </c>
      <c r="T229" s="146">
        <f t="shared" si="65"/>
        <v>0</v>
      </c>
      <c r="U229" s="128">
        <f t="shared" si="63"/>
        <v>0</v>
      </c>
      <c r="V229" s="129"/>
    </row>
    <row r="230" spans="1:22" s="130" customFormat="1" ht="14.25" customHeight="1">
      <c r="A230" s="45"/>
      <c r="B230" s="40"/>
      <c r="C230" s="40"/>
      <c r="D230" s="46"/>
      <c r="E230" s="135" t="s">
        <v>440</v>
      </c>
      <c r="F230" s="127" t="s">
        <v>439</v>
      </c>
      <c r="G230" s="150">
        <f t="shared" si="66"/>
        <v>0</v>
      </c>
      <c r="H230" s="150">
        <v>0</v>
      </c>
      <c r="I230" s="150">
        <v>0</v>
      </c>
      <c r="J230" s="128">
        <f t="shared" si="54"/>
        <v>0</v>
      </c>
      <c r="K230" s="128">
        <f t="shared" si="60"/>
        <v>0</v>
      </c>
      <c r="L230" s="128">
        <f t="shared" si="64"/>
        <v>0</v>
      </c>
      <c r="M230" s="128">
        <f t="shared" si="55"/>
        <v>0</v>
      </c>
      <c r="N230" s="128">
        <f t="shared" si="56"/>
        <v>0</v>
      </c>
      <c r="O230" s="128">
        <f t="shared" si="57"/>
        <v>0</v>
      </c>
      <c r="P230" s="128">
        <f t="shared" si="58"/>
        <v>0</v>
      </c>
      <c r="Q230" s="128">
        <f t="shared" si="61"/>
        <v>0</v>
      </c>
      <c r="R230" s="128">
        <f t="shared" si="62"/>
        <v>0</v>
      </c>
      <c r="S230" s="128">
        <f t="shared" si="59"/>
        <v>0</v>
      </c>
      <c r="T230" s="146">
        <f t="shared" si="65"/>
        <v>0</v>
      </c>
      <c r="U230" s="128">
        <f t="shared" si="63"/>
        <v>0</v>
      </c>
      <c r="V230" s="129"/>
    </row>
    <row r="231" spans="1:22" s="130" customFormat="1" ht="14.25" customHeight="1">
      <c r="A231" s="45"/>
      <c r="B231" s="40"/>
      <c r="C231" s="40"/>
      <c r="D231" s="46"/>
      <c r="E231" s="175" t="s">
        <v>732</v>
      </c>
      <c r="F231" s="127">
        <v>4266</v>
      </c>
      <c r="G231" s="150">
        <f t="shared" si="66"/>
        <v>0</v>
      </c>
      <c r="H231" s="150">
        <v>0</v>
      </c>
      <c r="I231" s="150">
        <v>0</v>
      </c>
      <c r="J231" s="128">
        <f t="shared" si="54"/>
        <v>0</v>
      </c>
      <c r="K231" s="128">
        <f t="shared" si="60"/>
        <v>0</v>
      </c>
      <c r="L231" s="128">
        <f t="shared" si="64"/>
        <v>0</v>
      </c>
      <c r="M231" s="128">
        <f t="shared" si="55"/>
        <v>0</v>
      </c>
      <c r="N231" s="128">
        <f t="shared" si="56"/>
        <v>0</v>
      </c>
      <c r="O231" s="128">
        <f t="shared" si="57"/>
        <v>0</v>
      </c>
      <c r="P231" s="128">
        <f t="shared" si="58"/>
        <v>0</v>
      </c>
      <c r="Q231" s="128">
        <f t="shared" si="61"/>
        <v>0</v>
      </c>
      <c r="R231" s="128">
        <f t="shared" si="62"/>
        <v>0</v>
      </c>
      <c r="S231" s="128">
        <f t="shared" si="59"/>
        <v>0</v>
      </c>
      <c r="T231" s="146">
        <f t="shared" si="65"/>
        <v>0</v>
      </c>
      <c r="U231" s="128">
        <f t="shared" si="63"/>
        <v>0</v>
      </c>
      <c r="V231" s="129"/>
    </row>
    <row r="232" spans="1:22" s="130" customFormat="1" ht="14.25" customHeight="1">
      <c r="A232" s="45"/>
      <c r="B232" s="40"/>
      <c r="C232" s="40"/>
      <c r="D232" s="46"/>
      <c r="E232" s="135" t="s">
        <v>442</v>
      </c>
      <c r="F232" s="127" t="s">
        <v>441</v>
      </c>
      <c r="G232" s="150">
        <f t="shared" si="66"/>
        <v>0</v>
      </c>
      <c r="H232" s="150">
        <v>0</v>
      </c>
      <c r="I232" s="150">
        <v>0</v>
      </c>
      <c r="J232" s="128">
        <f t="shared" si="54"/>
        <v>0</v>
      </c>
      <c r="K232" s="128">
        <f t="shared" si="60"/>
        <v>0</v>
      </c>
      <c r="L232" s="128">
        <f t="shared" si="64"/>
        <v>0</v>
      </c>
      <c r="M232" s="128">
        <f t="shared" si="55"/>
        <v>0</v>
      </c>
      <c r="N232" s="128">
        <f t="shared" si="56"/>
        <v>0</v>
      </c>
      <c r="O232" s="128">
        <f t="shared" si="57"/>
        <v>0</v>
      </c>
      <c r="P232" s="128">
        <f t="shared" si="58"/>
        <v>0</v>
      </c>
      <c r="Q232" s="128">
        <f t="shared" si="61"/>
        <v>0</v>
      </c>
      <c r="R232" s="128">
        <f t="shared" si="62"/>
        <v>0</v>
      </c>
      <c r="S232" s="128">
        <f t="shared" si="59"/>
        <v>0</v>
      </c>
      <c r="T232" s="146">
        <f t="shared" si="65"/>
        <v>0</v>
      </c>
      <c r="U232" s="128">
        <f t="shared" si="63"/>
        <v>0</v>
      </c>
      <c r="V232" s="129"/>
    </row>
    <row r="233" spans="1:22" s="130" customFormat="1" ht="14.25" customHeight="1">
      <c r="A233" s="45"/>
      <c r="B233" s="40"/>
      <c r="C233" s="40"/>
      <c r="D233" s="46"/>
      <c r="E233" s="175" t="s">
        <v>739</v>
      </c>
      <c r="F233" s="127">
        <v>4269</v>
      </c>
      <c r="G233" s="150">
        <f t="shared" si="66"/>
        <v>0</v>
      </c>
      <c r="H233" s="150">
        <v>0</v>
      </c>
      <c r="I233" s="150">
        <v>0</v>
      </c>
      <c r="J233" s="128">
        <f t="shared" si="54"/>
        <v>0</v>
      </c>
      <c r="K233" s="128">
        <f t="shared" si="60"/>
        <v>0</v>
      </c>
      <c r="L233" s="128">
        <f t="shared" si="64"/>
        <v>0</v>
      </c>
      <c r="M233" s="128">
        <f t="shared" si="55"/>
        <v>0</v>
      </c>
      <c r="N233" s="128">
        <f t="shared" si="56"/>
        <v>0</v>
      </c>
      <c r="O233" s="128">
        <f t="shared" si="57"/>
        <v>0</v>
      </c>
      <c r="P233" s="128">
        <f t="shared" si="58"/>
        <v>0</v>
      </c>
      <c r="Q233" s="128">
        <f t="shared" si="61"/>
        <v>0</v>
      </c>
      <c r="R233" s="128">
        <f t="shared" si="62"/>
        <v>0</v>
      </c>
      <c r="S233" s="128">
        <f t="shared" si="59"/>
        <v>0</v>
      </c>
      <c r="T233" s="146">
        <f t="shared" si="65"/>
        <v>0</v>
      </c>
      <c r="U233" s="128">
        <f t="shared" si="63"/>
        <v>0</v>
      </c>
      <c r="V233" s="129"/>
    </row>
    <row r="234" spans="1:22" s="130" customFormat="1" ht="14.25" customHeight="1">
      <c r="A234" s="45"/>
      <c r="B234" s="40"/>
      <c r="C234" s="40"/>
      <c r="D234" s="46"/>
      <c r="E234" s="175" t="s">
        <v>763</v>
      </c>
      <c r="F234" s="127">
        <v>4822</v>
      </c>
      <c r="G234" s="150">
        <f t="shared" si="66"/>
        <v>0</v>
      </c>
      <c r="H234" s="150">
        <v>0</v>
      </c>
      <c r="I234" s="150">
        <v>0</v>
      </c>
      <c r="J234" s="128">
        <f t="shared" si="54"/>
        <v>0</v>
      </c>
      <c r="K234" s="128">
        <f t="shared" si="60"/>
        <v>0</v>
      </c>
      <c r="L234" s="128">
        <f t="shared" si="64"/>
        <v>0</v>
      </c>
      <c r="M234" s="128">
        <f t="shared" si="55"/>
        <v>0</v>
      </c>
      <c r="N234" s="128">
        <f t="shared" si="56"/>
        <v>0</v>
      </c>
      <c r="O234" s="128">
        <f t="shared" si="57"/>
        <v>0</v>
      </c>
      <c r="P234" s="128">
        <f t="shared" si="58"/>
        <v>0</v>
      </c>
      <c r="Q234" s="128">
        <f t="shared" si="61"/>
        <v>0</v>
      </c>
      <c r="R234" s="128">
        <f t="shared" si="62"/>
        <v>0</v>
      </c>
      <c r="S234" s="128">
        <f t="shared" si="59"/>
        <v>0</v>
      </c>
      <c r="T234" s="146">
        <f t="shared" si="65"/>
        <v>0</v>
      </c>
      <c r="U234" s="128">
        <f t="shared" si="63"/>
        <v>0</v>
      </c>
      <c r="V234" s="129"/>
    </row>
    <row r="235" spans="1:22" s="130" customFormat="1" ht="14.25" customHeight="1">
      <c r="A235" s="45"/>
      <c r="B235" s="40"/>
      <c r="C235" s="40"/>
      <c r="D235" s="46"/>
      <c r="E235" s="149" t="s">
        <v>524</v>
      </c>
      <c r="F235" s="38" t="s">
        <v>523</v>
      </c>
      <c r="G235" s="150">
        <f t="shared" si="66"/>
        <v>0</v>
      </c>
      <c r="H235" s="150">
        <v>0</v>
      </c>
      <c r="I235" s="150">
        <v>0</v>
      </c>
      <c r="J235" s="128">
        <f t="shared" si="54"/>
        <v>0</v>
      </c>
      <c r="K235" s="128">
        <f t="shared" si="60"/>
        <v>0</v>
      </c>
      <c r="L235" s="128">
        <f t="shared" si="64"/>
        <v>0</v>
      </c>
      <c r="M235" s="128">
        <f t="shared" si="55"/>
        <v>0</v>
      </c>
      <c r="N235" s="128">
        <f t="shared" si="56"/>
        <v>0</v>
      </c>
      <c r="O235" s="128">
        <f t="shared" si="57"/>
        <v>0</v>
      </c>
      <c r="P235" s="128">
        <f t="shared" si="58"/>
        <v>0</v>
      </c>
      <c r="Q235" s="128">
        <f t="shared" si="61"/>
        <v>0</v>
      </c>
      <c r="R235" s="128">
        <f t="shared" si="62"/>
        <v>0</v>
      </c>
      <c r="S235" s="128">
        <f t="shared" si="59"/>
        <v>0</v>
      </c>
      <c r="T235" s="146">
        <f t="shared" si="65"/>
        <v>0</v>
      </c>
      <c r="U235" s="128">
        <f t="shared" si="63"/>
        <v>0</v>
      </c>
      <c r="V235" s="129"/>
    </row>
    <row r="236" spans="1:22" s="130" customFormat="1" ht="14.25" customHeight="1">
      <c r="A236" s="45"/>
      <c r="B236" s="40"/>
      <c r="C236" s="40"/>
      <c r="D236" s="46"/>
      <c r="E236" s="157" t="s">
        <v>764</v>
      </c>
      <c r="F236" s="38">
        <v>5121</v>
      </c>
      <c r="G236" s="150">
        <f t="shared" si="66"/>
        <v>0</v>
      </c>
      <c r="H236" s="150">
        <v>0</v>
      </c>
      <c r="I236" s="150">
        <v>0</v>
      </c>
      <c r="J236" s="128">
        <f t="shared" si="54"/>
        <v>0</v>
      </c>
      <c r="K236" s="128">
        <f t="shared" si="60"/>
        <v>0</v>
      </c>
      <c r="L236" s="128">
        <f t="shared" si="64"/>
        <v>0</v>
      </c>
      <c r="M236" s="128">
        <f t="shared" si="55"/>
        <v>0</v>
      </c>
      <c r="N236" s="128">
        <f t="shared" si="56"/>
        <v>0</v>
      </c>
      <c r="O236" s="128">
        <f t="shared" si="57"/>
        <v>0</v>
      </c>
      <c r="P236" s="128">
        <f t="shared" si="58"/>
        <v>0</v>
      </c>
      <c r="Q236" s="128">
        <f t="shared" si="61"/>
        <v>0</v>
      </c>
      <c r="R236" s="128">
        <f t="shared" si="62"/>
        <v>0</v>
      </c>
      <c r="S236" s="128">
        <f t="shared" si="59"/>
        <v>0</v>
      </c>
      <c r="T236" s="146">
        <f t="shared" si="65"/>
        <v>0</v>
      </c>
      <c r="U236" s="128">
        <f t="shared" si="63"/>
        <v>0</v>
      </c>
      <c r="V236" s="129"/>
    </row>
    <row r="237" spans="1:22" s="130" customFormat="1" ht="14.25" customHeight="1">
      <c r="A237" s="45"/>
      <c r="B237" s="40"/>
      <c r="C237" s="40"/>
      <c r="D237" s="46"/>
      <c r="E237" s="149" t="s">
        <v>534</v>
      </c>
      <c r="F237" s="38" t="s">
        <v>535</v>
      </c>
      <c r="G237" s="150">
        <f t="shared" si="66"/>
        <v>0</v>
      </c>
      <c r="H237" s="150">
        <v>0</v>
      </c>
      <c r="I237" s="150">
        <v>0</v>
      </c>
      <c r="J237" s="128">
        <f t="shared" si="54"/>
        <v>0</v>
      </c>
      <c r="K237" s="128">
        <f t="shared" si="60"/>
        <v>0</v>
      </c>
      <c r="L237" s="128">
        <f t="shared" si="64"/>
        <v>0</v>
      </c>
      <c r="M237" s="128">
        <f t="shared" si="55"/>
        <v>0</v>
      </c>
      <c r="N237" s="128">
        <f t="shared" si="56"/>
        <v>0</v>
      </c>
      <c r="O237" s="128">
        <f t="shared" si="57"/>
        <v>0</v>
      </c>
      <c r="P237" s="128">
        <f t="shared" si="58"/>
        <v>0</v>
      </c>
      <c r="Q237" s="128">
        <f t="shared" si="61"/>
        <v>0</v>
      </c>
      <c r="R237" s="128">
        <f t="shared" si="62"/>
        <v>0</v>
      </c>
      <c r="S237" s="128">
        <f t="shared" si="59"/>
        <v>0</v>
      </c>
      <c r="T237" s="146">
        <f t="shared" si="65"/>
        <v>0</v>
      </c>
      <c r="U237" s="128">
        <f t="shared" si="63"/>
        <v>0</v>
      </c>
      <c r="V237" s="129"/>
    </row>
    <row r="238" spans="1:22" s="142" customFormat="1" ht="18" customHeight="1">
      <c r="A238" s="177" t="s">
        <v>252</v>
      </c>
      <c r="B238" s="178" t="s">
        <v>231</v>
      </c>
      <c r="C238" s="178" t="s">
        <v>253</v>
      </c>
      <c r="D238" s="145" t="s">
        <v>197</v>
      </c>
      <c r="E238" s="139" t="s">
        <v>254</v>
      </c>
      <c r="F238" s="145"/>
      <c r="G238" s="145">
        <f>G240</f>
        <v>0</v>
      </c>
      <c r="H238" s="145">
        <f>H240</f>
        <v>0</v>
      </c>
      <c r="I238" s="145">
        <f>I240</f>
        <v>0</v>
      </c>
      <c r="J238" s="145">
        <f>J240</f>
        <v>0</v>
      </c>
      <c r="K238" s="145">
        <f>K240</f>
        <v>0</v>
      </c>
      <c r="L238" s="128">
        <f t="shared" si="64"/>
        <v>0</v>
      </c>
      <c r="M238" s="128">
        <f t="shared" si="55"/>
        <v>0</v>
      </c>
      <c r="N238" s="128">
        <f t="shared" si="56"/>
        <v>0</v>
      </c>
      <c r="O238" s="128">
        <f t="shared" si="57"/>
        <v>0</v>
      </c>
      <c r="P238" s="128">
        <f t="shared" si="58"/>
        <v>0</v>
      </c>
      <c r="Q238" s="128">
        <f t="shared" si="61"/>
        <v>0</v>
      </c>
      <c r="R238" s="128">
        <f t="shared" si="62"/>
        <v>0</v>
      </c>
      <c r="S238" s="128">
        <f t="shared" si="59"/>
        <v>0</v>
      </c>
      <c r="T238" s="146">
        <f t="shared" si="65"/>
        <v>0</v>
      </c>
      <c r="U238" s="128">
        <f t="shared" si="63"/>
        <v>0</v>
      </c>
      <c r="V238" s="141"/>
    </row>
    <row r="239" spans="1:22" ht="12.75" customHeight="1">
      <c r="A239" s="41"/>
      <c r="B239" s="39"/>
      <c r="C239" s="39"/>
      <c r="D239" s="37"/>
      <c r="E239" s="135" t="s">
        <v>202</v>
      </c>
      <c r="F239" s="37"/>
      <c r="G239" s="37"/>
      <c r="H239" s="37"/>
      <c r="I239" s="37"/>
      <c r="J239" s="128">
        <f t="shared" si="54"/>
        <v>0</v>
      </c>
      <c r="K239" s="128">
        <f t="shared" si="60"/>
        <v>0</v>
      </c>
      <c r="L239" s="128">
        <f t="shared" si="64"/>
        <v>0</v>
      </c>
      <c r="M239" s="128">
        <f t="shared" si="55"/>
        <v>0</v>
      </c>
      <c r="N239" s="128">
        <f t="shared" si="56"/>
        <v>0</v>
      </c>
      <c r="O239" s="128">
        <f t="shared" si="57"/>
        <v>0</v>
      </c>
      <c r="P239" s="128">
        <f t="shared" si="58"/>
        <v>0</v>
      </c>
      <c r="Q239" s="128">
        <f t="shared" si="61"/>
        <v>0</v>
      </c>
      <c r="R239" s="128">
        <f t="shared" si="62"/>
        <v>0</v>
      </c>
      <c r="S239" s="128">
        <f t="shared" si="59"/>
        <v>0</v>
      </c>
      <c r="T239" s="146">
        <f t="shared" si="65"/>
        <v>0</v>
      </c>
      <c r="U239" s="128">
        <f t="shared" si="63"/>
        <v>0</v>
      </c>
      <c r="V239" s="136"/>
    </row>
    <row r="240" spans="1:22" ht="12.75" customHeight="1">
      <c r="A240" s="126" t="s">
        <v>255</v>
      </c>
      <c r="B240" s="127" t="s">
        <v>231</v>
      </c>
      <c r="C240" s="127" t="s">
        <v>253</v>
      </c>
      <c r="D240" s="127" t="s">
        <v>206</v>
      </c>
      <c r="E240" s="135" t="s">
        <v>256</v>
      </c>
      <c r="F240" s="37"/>
      <c r="G240" s="150">
        <f>G242</f>
        <v>0</v>
      </c>
      <c r="H240" s="150">
        <v>0</v>
      </c>
      <c r="I240" s="150">
        <f>I242</f>
        <v>0</v>
      </c>
      <c r="J240" s="128">
        <f t="shared" si="54"/>
        <v>0</v>
      </c>
      <c r="K240" s="128">
        <f t="shared" si="60"/>
        <v>0</v>
      </c>
      <c r="L240" s="128">
        <f t="shared" si="64"/>
        <v>0</v>
      </c>
      <c r="M240" s="128">
        <f t="shared" si="55"/>
        <v>0</v>
      </c>
      <c r="N240" s="128">
        <f t="shared" si="56"/>
        <v>0</v>
      </c>
      <c r="O240" s="128">
        <f t="shared" si="57"/>
        <v>0</v>
      </c>
      <c r="P240" s="128">
        <f t="shared" si="58"/>
        <v>0</v>
      </c>
      <c r="Q240" s="128">
        <f t="shared" si="61"/>
        <v>0</v>
      </c>
      <c r="R240" s="128">
        <f t="shared" si="62"/>
        <v>0</v>
      </c>
      <c r="S240" s="128">
        <f t="shared" si="59"/>
        <v>0</v>
      </c>
      <c r="T240" s="146">
        <f t="shared" si="65"/>
        <v>0</v>
      </c>
      <c r="U240" s="128">
        <f t="shared" si="63"/>
        <v>0</v>
      </c>
      <c r="V240" s="136"/>
    </row>
    <row r="241" spans="1:22" ht="12.75" customHeight="1">
      <c r="A241" s="41"/>
      <c r="B241" s="39"/>
      <c r="C241" s="39"/>
      <c r="D241" s="37"/>
      <c r="E241" s="135" t="s">
        <v>5</v>
      </c>
      <c r="F241" s="37"/>
      <c r="G241" s="37"/>
      <c r="H241" s="37"/>
      <c r="I241" s="37"/>
      <c r="J241" s="128">
        <f t="shared" si="54"/>
        <v>0</v>
      </c>
      <c r="K241" s="128">
        <f t="shared" si="60"/>
        <v>0</v>
      </c>
      <c r="L241" s="128">
        <f t="shared" si="64"/>
        <v>0</v>
      </c>
      <c r="M241" s="128">
        <f t="shared" si="55"/>
        <v>0</v>
      </c>
      <c r="N241" s="128">
        <f t="shared" si="56"/>
        <v>0</v>
      </c>
      <c r="O241" s="128">
        <f t="shared" si="57"/>
        <v>0</v>
      </c>
      <c r="P241" s="128">
        <f t="shared" si="58"/>
        <v>0</v>
      </c>
      <c r="Q241" s="128">
        <f t="shared" si="61"/>
        <v>0</v>
      </c>
      <c r="R241" s="128">
        <f t="shared" si="62"/>
        <v>0</v>
      </c>
      <c r="S241" s="128">
        <f t="shared" si="59"/>
        <v>0</v>
      </c>
      <c r="T241" s="146">
        <f t="shared" si="65"/>
        <v>0</v>
      </c>
      <c r="U241" s="128">
        <f t="shared" si="63"/>
        <v>0</v>
      </c>
      <c r="V241" s="136"/>
    </row>
    <row r="242" spans="1:22" s="130" customFormat="1" ht="17.25" customHeight="1">
      <c r="A242" s="45"/>
      <c r="B242" s="40"/>
      <c r="C242" s="40"/>
      <c r="D242" s="46"/>
      <c r="E242" s="139" t="s">
        <v>625</v>
      </c>
      <c r="F242" s="145"/>
      <c r="G242" s="145">
        <f>SUM(G243:G246)</f>
        <v>0</v>
      </c>
      <c r="H242" s="145">
        <f>SUM(H243:H246)</f>
        <v>0</v>
      </c>
      <c r="I242" s="145">
        <f>SUM(I243:I246)</f>
        <v>0</v>
      </c>
      <c r="J242" s="145">
        <f>SUM(J243:J246)</f>
        <v>0</v>
      </c>
      <c r="K242" s="145">
        <f>SUM(K243:K246)</f>
        <v>0</v>
      </c>
      <c r="L242" s="128">
        <f t="shared" si="64"/>
        <v>0</v>
      </c>
      <c r="M242" s="128">
        <f t="shared" si="55"/>
        <v>0</v>
      </c>
      <c r="N242" s="128">
        <f t="shared" si="56"/>
        <v>0</v>
      </c>
      <c r="O242" s="128">
        <f t="shared" si="57"/>
        <v>0</v>
      </c>
      <c r="P242" s="128">
        <f t="shared" si="58"/>
        <v>0</v>
      </c>
      <c r="Q242" s="128">
        <f t="shared" si="61"/>
        <v>0</v>
      </c>
      <c r="R242" s="128">
        <f t="shared" si="62"/>
        <v>0</v>
      </c>
      <c r="S242" s="128">
        <f t="shared" si="59"/>
        <v>0</v>
      </c>
      <c r="T242" s="146">
        <f t="shared" si="65"/>
        <v>0</v>
      </c>
      <c r="U242" s="128">
        <f t="shared" si="63"/>
        <v>0</v>
      </c>
      <c r="V242" s="129"/>
    </row>
    <row r="243" spans="1:22" s="130" customFormat="1" ht="21" customHeight="1">
      <c r="A243" s="45"/>
      <c r="B243" s="40"/>
      <c r="C243" s="40"/>
      <c r="D243" s="46"/>
      <c r="E243" s="149" t="s">
        <v>470</v>
      </c>
      <c r="F243" s="38" t="s">
        <v>471</v>
      </c>
      <c r="G243" s="150">
        <v>0</v>
      </c>
      <c r="H243" s="150">
        <v>0</v>
      </c>
      <c r="I243" s="150">
        <v>0</v>
      </c>
      <c r="J243" s="128">
        <f t="shared" si="54"/>
        <v>0</v>
      </c>
      <c r="K243" s="128">
        <f t="shared" si="60"/>
        <v>0</v>
      </c>
      <c r="L243" s="128">
        <f t="shared" si="64"/>
        <v>0</v>
      </c>
      <c r="M243" s="128">
        <f t="shared" si="55"/>
        <v>0</v>
      </c>
      <c r="N243" s="128">
        <f t="shared" si="56"/>
        <v>0</v>
      </c>
      <c r="O243" s="128">
        <f t="shared" si="57"/>
        <v>0</v>
      </c>
      <c r="P243" s="128">
        <f t="shared" si="58"/>
        <v>0</v>
      </c>
      <c r="Q243" s="128">
        <f t="shared" si="61"/>
        <v>0</v>
      </c>
      <c r="R243" s="128">
        <f t="shared" si="62"/>
        <v>0</v>
      </c>
      <c r="S243" s="128">
        <f t="shared" si="59"/>
        <v>0</v>
      </c>
      <c r="T243" s="146">
        <f t="shared" si="65"/>
        <v>0</v>
      </c>
      <c r="U243" s="128">
        <f t="shared" si="63"/>
        <v>0</v>
      </c>
      <c r="V243" s="129"/>
    </row>
    <row r="244" spans="1:22" s="130" customFormat="1" ht="11.25" customHeight="1">
      <c r="A244" s="45"/>
      <c r="B244" s="40"/>
      <c r="C244" s="40"/>
      <c r="D244" s="46"/>
      <c r="E244" s="149" t="s">
        <v>423</v>
      </c>
      <c r="F244" s="38" t="s">
        <v>424</v>
      </c>
      <c r="G244" s="150">
        <v>0</v>
      </c>
      <c r="H244" s="150">
        <v>0</v>
      </c>
      <c r="I244" s="150">
        <v>0</v>
      </c>
      <c r="J244" s="128">
        <f t="shared" si="54"/>
        <v>0</v>
      </c>
      <c r="K244" s="128">
        <f t="shared" si="60"/>
        <v>0</v>
      </c>
      <c r="L244" s="128">
        <f t="shared" si="64"/>
        <v>0</v>
      </c>
      <c r="M244" s="128">
        <f t="shared" si="55"/>
        <v>0</v>
      </c>
      <c r="N244" s="128">
        <f t="shared" si="56"/>
        <v>0</v>
      </c>
      <c r="O244" s="128">
        <f t="shared" si="57"/>
        <v>0</v>
      </c>
      <c r="P244" s="128">
        <f t="shared" si="58"/>
        <v>0</v>
      </c>
      <c r="Q244" s="128">
        <f t="shared" si="61"/>
        <v>0</v>
      </c>
      <c r="R244" s="128">
        <f t="shared" si="62"/>
        <v>0</v>
      </c>
      <c r="S244" s="128">
        <f t="shared" si="59"/>
        <v>0</v>
      </c>
      <c r="T244" s="146">
        <f t="shared" si="65"/>
        <v>0</v>
      </c>
      <c r="U244" s="128">
        <f t="shared" si="63"/>
        <v>0</v>
      </c>
      <c r="V244" s="129"/>
    </row>
    <row r="245" spans="1:22" s="130" customFormat="1" ht="11.25" customHeight="1">
      <c r="A245" s="45"/>
      <c r="B245" s="40"/>
      <c r="C245" s="40"/>
      <c r="D245" s="46"/>
      <c r="E245" s="157" t="s">
        <v>765</v>
      </c>
      <c r="F245" s="38">
        <v>4234</v>
      </c>
      <c r="G245" s="150">
        <f>H245+I245</f>
        <v>0</v>
      </c>
      <c r="H245" s="150">
        <v>0</v>
      </c>
      <c r="I245" s="150">
        <v>0</v>
      </c>
      <c r="J245" s="128">
        <f t="shared" si="54"/>
        <v>0</v>
      </c>
      <c r="K245" s="128">
        <f t="shared" si="60"/>
        <v>0</v>
      </c>
      <c r="L245" s="128">
        <f t="shared" si="64"/>
        <v>0</v>
      </c>
      <c r="M245" s="128">
        <f t="shared" si="55"/>
        <v>0</v>
      </c>
      <c r="N245" s="128">
        <f t="shared" si="56"/>
        <v>0</v>
      </c>
      <c r="O245" s="128">
        <f t="shared" si="57"/>
        <v>0</v>
      </c>
      <c r="P245" s="128">
        <f t="shared" si="58"/>
        <v>0</v>
      </c>
      <c r="Q245" s="128">
        <f t="shared" si="61"/>
        <v>0</v>
      </c>
      <c r="R245" s="128">
        <f t="shared" si="62"/>
        <v>0</v>
      </c>
      <c r="S245" s="128">
        <f t="shared" si="59"/>
        <v>0</v>
      </c>
      <c r="T245" s="146">
        <f t="shared" si="65"/>
        <v>0</v>
      </c>
      <c r="U245" s="128">
        <f t="shared" si="63"/>
        <v>0</v>
      </c>
      <c r="V245" s="129"/>
    </row>
    <row r="246" spans="1:22" s="130" customFormat="1" ht="11.25" customHeight="1">
      <c r="A246" s="45"/>
      <c r="B246" s="40"/>
      <c r="C246" s="40"/>
      <c r="D246" s="46"/>
      <c r="E246" s="149" t="s">
        <v>526</v>
      </c>
      <c r="F246" s="38" t="s">
        <v>525</v>
      </c>
      <c r="G246" s="150">
        <f>H246+I246</f>
        <v>0</v>
      </c>
      <c r="H246" s="150">
        <v>0</v>
      </c>
      <c r="I246" s="150">
        <v>0</v>
      </c>
      <c r="J246" s="128">
        <f t="shared" si="54"/>
        <v>0</v>
      </c>
      <c r="K246" s="128">
        <f t="shared" si="60"/>
        <v>0</v>
      </c>
      <c r="L246" s="128">
        <f t="shared" si="64"/>
        <v>0</v>
      </c>
      <c r="M246" s="128">
        <f t="shared" si="55"/>
        <v>0</v>
      </c>
      <c r="N246" s="128">
        <f t="shared" si="56"/>
        <v>0</v>
      </c>
      <c r="O246" s="128">
        <f t="shared" si="57"/>
        <v>0</v>
      </c>
      <c r="P246" s="128">
        <f t="shared" si="58"/>
        <v>0</v>
      </c>
      <c r="Q246" s="128">
        <f t="shared" si="61"/>
        <v>0</v>
      </c>
      <c r="R246" s="128">
        <f t="shared" si="62"/>
        <v>0</v>
      </c>
      <c r="S246" s="128">
        <f t="shared" si="59"/>
        <v>0</v>
      </c>
      <c r="T246" s="146">
        <f t="shared" si="65"/>
        <v>0</v>
      </c>
      <c r="U246" s="128">
        <f t="shared" si="63"/>
        <v>0</v>
      </c>
      <c r="V246" s="129"/>
    </row>
    <row r="247" spans="1:22" s="142" customFormat="1" ht="25.5" customHeight="1">
      <c r="A247" s="177" t="s">
        <v>257</v>
      </c>
      <c r="B247" s="178" t="s">
        <v>231</v>
      </c>
      <c r="C247" s="178" t="s">
        <v>258</v>
      </c>
      <c r="D247" s="145" t="s">
        <v>197</v>
      </c>
      <c r="E247" s="139" t="s">
        <v>259</v>
      </c>
      <c r="F247" s="145"/>
      <c r="G247" s="145">
        <f>G249</f>
        <v>0</v>
      </c>
      <c r="H247" s="145">
        <f>H249</f>
        <v>0</v>
      </c>
      <c r="I247" s="145">
        <f>I249</f>
        <v>0</v>
      </c>
      <c r="J247" s="145">
        <f>J249</f>
        <v>0</v>
      </c>
      <c r="K247" s="145">
        <f>K249</f>
        <v>0</v>
      </c>
      <c r="L247" s="128">
        <f t="shared" si="64"/>
        <v>0</v>
      </c>
      <c r="M247" s="128">
        <f t="shared" si="55"/>
        <v>0</v>
      </c>
      <c r="N247" s="128">
        <f t="shared" si="56"/>
        <v>0</v>
      </c>
      <c r="O247" s="128">
        <f t="shared" si="57"/>
        <v>0</v>
      </c>
      <c r="P247" s="128">
        <f t="shared" si="58"/>
        <v>0</v>
      </c>
      <c r="Q247" s="128">
        <f t="shared" si="61"/>
        <v>0</v>
      </c>
      <c r="R247" s="128">
        <f t="shared" si="62"/>
        <v>0</v>
      </c>
      <c r="S247" s="128">
        <f t="shared" si="59"/>
        <v>0</v>
      </c>
      <c r="T247" s="146">
        <f t="shared" si="65"/>
        <v>0</v>
      </c>
      <c r="U247" s="128">
        <f t="shared" si="63"/>
        <v>0</v>
      </c>
      <c r="V247" s="141"/>
    </row>
    <row r="248" spans="1:22" ht="12.75" customHeight="1">
      <c r="A248" s="41"/>
      <c r="B248" s="39"/>
      <c r="C248" s="39"/>
      <c r="D248" s="37"/>
      <c r="E248" s="135" t="s">
        <v>202</v>
      </c>
      <c r="F248" s="37"/>
      <c r="G248" s="37"/>
      <c r="H248" s="37"/>
      <c r="I248" s="37"/>
      <c r="J248" s="128">
        <f t="shared" si="54"/>
        <v>0</v>
      </c>
      <c r="K248" s="128">
        <f t="shared" si="60"/>
        <v>0</v>
      </c>
      <c r="L248" s="128">
        <f t="shared" si="64"/>
        <v>0</v>
      </c>
      <c r="M248" s="128">
        <f t="shared" si="55"/>
        <v>0</v>
      </c>
      <c r="N248" s="128">
        <f t="shared" si="56"/>
        <v>0</v>
      </c>
      <c r="O248" s="128">
        <f t="shared" si="57"/>
        <v>0</v>
      </c>
      <c r="P248" s="128">
        <f t="shared" si="58"/>
        <v>0</v>
      </c>
      <c r="Q248" s="128">
        <f t="shared" si="61"/>
        <v>0</v>
      </c>
      <c r="R248" s="128">
        <f t="shared" si="62"/>
        <v>0</v>
      </c>
      <c r="S248" s="128">
        <f t="shared" si="59"/>
        <v>0</v>
      </c>
      <c r="T248" s="146">
        <f t="shared" si="65"/>
        <v>0</v>
      </c>
      <c r="U248" s="128">
        <f t="shared" si="63"/>
        <v>0</v>
      </c>
      <c r="V248" s="136"/>
    </row>
    <row r="249" spans="1:22" ht="12.75" customHeight="1">
      <c r="A249" s="126" t="s">
        <v>260</v>
      </c>
      <c r="B249" s="127" t="s">
        <v>231</v>
      </c>
      <c r="C249" s="127" t="s">
        <v>258</v>
      </c>
      <c r="D249" s="127" t="s">
        <v>200</v>
      </c>
      <c r="E249" s="135" t="s">
        <v>259</v>
      </c>
      <c r="F249" s="37"/>
      <c r="G249" s="150">
        <f>G251+G253+G255+G257+G261</f>
        <v>0</v>
      </c>
      <c r="H249" s="150">
        <f>H251+H253+H255+H257+H261</f>
        <v>0</v>
      </c>
      <c r="I249" s="150">
        <v>0</v>
      </c>
      <c r="J249" s="128">
        <f t="shared" si="54"/>
        <v>0</v>
      </c>
      <c r="K249" s="128">
        <f t="shared" si="60"/>
        <v>0</v>
      </c>
      <c r="L249" s="128">
        <f t="shared" si="64"/>
        <v>0</v>
      </c>
      <c r="M249" s="128">
        <f t="shared" si="55"/>
        <v>0</v>
      </c>
      <c r="N249" s="128">
        <f t="shared" si="56"/>
        <v>0</v>
      </c>
      <c r="O249" s="128">
        <f t="shared" si="57"/>
        <v>0</v>
      </c>
      <c r="P249" s="128">
        <f t="shared" si="58"/>
        <v>0</v>
      </c>
      <c r="Q249" s="128">
        <f t="shared" si="61"/>
        <v>0</v>
      </c>
      <c r="R249" s="128">
        <f t="shared" si="62"/>
        <v>0</v>
      </c>
      <c r="S249" s="128">
        <f t="shared" si="59"/>
        <v>0</v>
      </c>
      <c r="T249" s="146">
        <f t="shared" si="65"/>
        <v>0</v>
      </c>
      <c r="U249" s="128">
        <f t="shared" si="63"/>
        <v>0</v>
      </c>
      <c r="V249" s="136"/>
    </row>
    <row r="250" spans="1:22" ht="12.75" customHeight="1">
      <c r="A250" s="41"/>
      <c r="B250" s="39"/>
      <c r="C250" s="39"/>
      <c r="D250" s="37"/>
      <c r="E250" s="135" t="s">
        <v>5</v>
      </c>
      <c r="F250" s="37"/>
      <c r="G250" s="37"/>
      <c r="H250" s="37"/>
      <c r="I250" s="37"/>
      <c r="J250" s="128">
        <f t="shared" si="54"/>
        <v>0</v>
      </c>
      <c r="K250" s="128">
        <f t="shared" si="60"/>
        <v>0</v>
      </c>
      <c r="L250" s="128">
        <f t="shared" si="64"/>
        <v>0</v>
      </c>
      <c r="M250" s="128">
        <f t="shared" si="55"/>
        <v>0</v>
      </c>
      <c r="N250" s="128">
        <f t="shared" si="56"/>
        <v>0</v>
      </c>
      <c r="O250" s="128">
        <f t="shared" si="57"/>
        <v>0</v>
      </c>
      <c r="P250" s="128">
        <f t="shared" si="58"/>
        <v>0</v>
      </c>
      <c r="Q250" s="128">
        <f t="shared" si="61"/>
        <v>0</v>
      </c>
      <c r="R250" s="128">
        <f t="shared" si="62"/>
        <v>0</v>
      </c>
      <c r="S250" s="128">
        <f t="shared" si="59"/>
        <v>0</v>
      </c>
      <c r="T250" s="146">
        <f t="shared" si="65"/>
        <v>0</v>
      </c>
      <c r="U250" s="128">
        <f t="shared" si="63"/>
        <v>0</v>
      </c>
      <c r="V250" s="136"/>
    </row>
    <row r="251" spans="1:22" s="130" customFormat="1" ht="12.75" customHeight="1">
      <c r="A251" s="45"/>
      <c r="B251" s="40"/>
      <c r="C251" s="40"/>
      <c r="D251" s="46"/>
      <c r="E251" s="139" t="s">
        <v>626</v>
      </c>
      <c r="F251" s="145"/>
      <c r="G251" s="145">
        <f>G252</f>
        <v>0</v>
      </c>
      <c r="H251" s="145">
        <f>H252</f>
        <v>0</v>
      </c>
      <c r="I251" s="145">
        <f>I252</f>
        <v>0</v>
      </c>
      <c r="J251" s="145">
        <f>J252</f>
        <v>0</v>
      </c>
      <c r="K251" s="145">
        <f>K252</f>
        <v>0</v>
      </c>
      <c r="L251" s="128">
        <f t="shared" si="64"/>
        <v>0</v>
      </c>
      <c r="M251" s="128">
        <f t="shared" si="55"/>
        <v>0</v>
      </c>
      <c r="N251" s="128">
        <f t="shared" si="56"/>
        <v>0</v>
      </c>
      <c r="O251" s="128">
        <f t="shared" si="57"/>
        <v>0</v>
      </c>
      <c r="P251" s="128">
        <f t="shared" si="58"/>
        <v>0</v>
      </c>
      <c r="Q251" s="128">
        <f t="shared" si="61"/>
        <v>0</v>
      </c>
      <c r="R251" s="128">
        <f t="shared" si="62"/>
        <v>0</v>
      </c>
      <c r="S251" s="128">
        <f t="shared" si="59"/>
        <v>0</v>
      </c>
      <c r="T251" s="146">
        <f t="shared" si="65"/>
        <v>0</v>
      </c>
      <c r="U251" s="128">
        <f t="shared" si="63"/>
        <v>0</v>
      </c>
      <c r="V251" s="129"/>
    </row>
    <row r="252" spans="1:22" s="130" customFormat="1" ht="12.75" customHeight="1">
      <c r="A252" s="45"/>
      <c r="B252" s="40"/>
      <c r="C252" s="40"/>
      <c r="D252" s="46"/>
      <c r="E252" s="149" t="s">
        <v>423</v>
      </c>
      <c r="F252" s="38" t="s">
        <v>424</v>
      </c>
      <c r="G252" s="150">
        <v>0</v>
      </c>
      <c r="H252" s="150">
        <v>0</v>
      </c>
      <c r="I252" s="150">
        <v>0</v>
      </c>
      <c r="J252" s="128">
        <f t="shared" si="54"/>
        <v>0</v>
      </c>
      <c r="K252" s="128">
        <f t="shared" si="60"/>
        <v>0</v>
      </c>
      <c r="L252" s="128">
        <f t="shared" si="64"/>
        <v>0</v>
      </c>
      <c r="M252" s="128">
        <f t="shared" si="55"/>
        <v>0</v>
      </c>
      <c r="N252" s="128">
        <f t="shared" si="56"/>
        <v>0</v>
      </c>
      <c r="O252" s="128">
        <f t="shared" si="57"/>
        <v>0</v>
      </c>
      <c r="P252" s="128">
        <f t="shared" si="58"/>
        <v>0</v>
      </c>
      <c r="Q252" s="128">
        <f t="shared" si="61"/>
        <v>0</v>
      </c>
      <c r="R252" s="128">
        <f t="shared" si="62"/>
        <v>0</v>
      </c>
      <c r="S252" s="128">
        <f t="shared" si="59"/>
        <v>0</v>
      </c>
      <c r="T252" s="146">
        <f t="shared" si="65"/>
        <v>0</v>
      </c>
      <c r="U252" s="128">
        <f t="shared" si="63"/>
        <v>0</v>
      </c>
      <c r="V252" s="129"/>
    </row>
    <row r="253" spans="1:22" s="130" customFormat="1" ht="60.75" customHeight="1">
      <c r="A253" s="45"/>
      <c r="B253" s="40"/>
      <c r="C253" s="40"/>
      <c r="D253" s="46"/>
      <c r="E253" s="139" t="s">
        <v>627</v>
      </c>
      <c r="F253" s="145"/>
      <c r="G253" s="145">
        <f>G254</f>
        <v>0</v>
      </c>
      <c r="H253" s="145">
        <f>H254</f>
        <v>0</v>
      </c>
      <c r="I253" s="145">
        <f>I254</f>
        <v>0</v>
      </c>
      <c r="J253" s="128">
        <f t="shared" si="54"/>
        <v>0</v>
      </c>
      <c r="K253" s="128">
        <f t="shared" si="60"/>
        <v>0</v>
      </c>
      <c r="L253" s="145">
        <f>L254</f>
        <v>0</v>
      </c>
      <c r="M253" s="128">
        <f t="shared" si="55"/>
        <v>0</v>
      </c>
      <c r="N253" s="128">
        <f t="shared" si="56"/>
        <v>0</v>
      </c>
      <c r="O253" s="128">
        <f t="shared" si="57"/>
        <v>0</v>
      </c>
      <c r="P253" s="128">
        <f t="shared" si="58"/>
        <v>0</v>
      </c>
      <c r="Q253" s="128">
        <f t="shared" si="61"/>
        <v>0</v>
      </c>
      <c r="R253" s="128">
        <f t="shared" si="62"/>
        <v>0</v>
      </c>
      <c r="S253" s="128">
        <f t="shared" si="59"/>
        <v>0</v>
      </c>
      <c r="T253" s="146">
        <f t="shared" si="65"/>
        <v>0</v>
      </c>
      <c r="U253" s="128">
        <f t="shared" si="63"/>
        <v>0</v>
      </c>
      <c r="V253" s="129"/>
    </row>
    <row r="254" spans="1:22" s="130" customFormat="1" ht="24" customHeight="1">
      <c r="A254" s="45"/>
      <c r="B254" s="40"/>
      <c r="C254" s="40"/>
      <c r="D254" s="46"/>
      <c r="E254" s="149" t="s">
        <v>470</v>
      </c>
      <c r="F254" s="38" t="s">
        <v>471</v>
      </c>
      <c r="G254" s="150">
        <v>0</v>
      </c>
      <c r="H254" s="150">
        <v>0</v>
      </c>
      <c r="I254" s="150">
        <v>0</v>
      </c>
      <c r="J254" s="128">
        <f t="shared" si="54"/>
        <v>0</v>
      </c>
      <c r="K254" s="128">
        <f t="shared" si="60"/>
        <v>0</v>
      </c>
      <c r="L254" s="128">
        <f t="shared" si="64"/>
        <v>0</v>
      </c>
      <c r="M254" s="128">
        <f t="shared" si="55"/>
        <v>0</v>
      </c>
      <c r="N254" s="128">
        <f t="shared" si="56"/>
        <v>0</v>
      </c>
      <c r="O254" s="128">
        <f t="shared" si="57"/>
        <v>0</v>
      </c>
      <c r="P254" s="128">
        <f t="shared" si="58"/>
        <v>0</v>
      </c>
      <c r="Q254" s="128">
        <f t="shared" si="61"/>
        <v>0</v>
      </c>
      <c r="R254" s="128">
        <f t="shared" si="62"/>
        <v>0</v>
      </c>
      <c r="S254" s="128">
        <f t="shared" si="59"/>
        <v>0</v>
      </c>
      <c r="T254" s="146">
        <f t="shared" si="65"/>
        <v>0</v>
      </c>
      <c r="U254" s="128">
        <f t="shared" si="63"/>
        <v>0</v>
      </c>
      <c r="V254" s="129"/>
    </row>
    <row r="255" spans="1:22" s="130" customFormat="1" ht="25.5" customHeight="1">
      <c r="A255" s="45"/>
      <c r="B255" s="40"/>
      <c r="C255" s="40"/>
      <c r="D255" s="46"/>
      <c r="E255" s="139" t="s">
        <v>628</v>
      </c>
      <c r="F255" s="145"/>
      <c r="G255" s="145">
        <f>G256</f>
        <v>0</v>
      </c>
      <c r="H255" s="145">
        <f>H256</f>
        <v>0</v>
      </c>
      <c r="I255" s="145">
        <f>I256</f>
        <v>0</v>
      </c>
      <c r="J255" s="128">
        <f t="shared" si="54"/>
        <v>0</v>
      </c>
      <c r="K255" s="128">
        <f t="shared" si="60"/>
        <v>0</v>
      </c>
      <c r="L255" s="128">
        <f t="shared" si="64"/>
        <v>0</v>
      </c>
      <c r="M255" s="128">
        <f t="shared" si="55"/>
        <v>0</v>
      </c>
      <c r="N255" s="128">
        <f t="shared" si="56"/>
        <v>0</v>
      </c>
      <c r="O255" s="128">
        <f t="shared" si="57"/>
        <v>0</v>
      </c>
      <c r="P255" s="128">
        <f t="shared" si="58"/>
        <v>0</v>
      </c>
      <c r="Q255" s="128">
        <f t="shared" si="61"/>
        <v>0</v>
      </c>
      <c r="R255" s="128">
        <f t="shared" si="62"/>
        <v>0</v>
      </c>
      <c r="S255" s="128">
        <f t="shared" si="59"/>
        <v>0</v>
      </c>
      <c r="T255" s="146">
        <f t="shared" si="65"/>
        <v>0</v>
      </c>
      <c r="U255" s="128">
        <f t="shared" si="63"/>
        <v>0</v>
      </c>
      <c r="V255" s="129"/>
    </row>
    <row r="256" spans="1:22" s="130" customFormat="1" ht="24" customHeight="1">
      <c r="A256" s="45"/>
      <c r="B256" s="40"/>
      <c r="C256" s="40"/>
      <c r="D256" s="46"/>
      <c r="E256" s="149" t="s">
        <v>458</v>
      </c>
      <c r="F256" s="38" t="s">
        <v>459</v>
      </c>
      <c r="G256" s="150">
        <v>0</v>
      </c>
      <c r="H256" s="150">
        <v>0</v>
      </c>
      <c r="I256" s="150">
        <v>0</v>
      </c>
      <c r="J256" s="128">
        <f t="shared" si="54"/>
        <v>0</v>
      </c>
      <c r="K256" s="128">
        <f t="shared" si="60"/>
        <v>0</v>
      </c>
      <c r="L256" s="128">
        <f t="shared" si="64"/>
        <v>0</v>
      </c>
      <c r="M256" s="128">
        <f t="shared" si="55"/>
        <v>0</v>
      </c>
      <c r="N256" s="128">
        <f t="shared" si="56"/>
        <v>0</v>
      </c>
      <c r="O256" s="128">
        <f t="shared" si="57"/>
        <v>0</v>
      </c>
      <c r="P256" s="128">
        <f t="shared" si="58"/>
        <v>0</v>
      </c>
      <c r="Q256" s="128">
        <f t="shared" si="61"/>
        <v>0</v>
      </c>
      <c r="R256" s="128">
        <f t="shared" si="62"/>
        <v>0</v>
      </c>
      <c r="S256" s="128">
        <f t="shared" si="59"/>
        <v>0</v>
      </c>
      <c r="T256" s="146">
        <f t="shared" si="65"/>
        <v>0</v>
      </c>
      <c r="U256" s="128">
        <f t="shared" si="63"/>
        <v>0</v>
      </c>
      <c r="V256" s="129"/>
    </row>
    <row r="257" spans="1:22" s="130" customFormat="1" ht="33.75" customHeight="1">
      <c r="A257" s="45"/>
      <c r="B257" s="40"/>
      <c r="C257" s="40"/>
      <c r="D257" s="46"/>
      <c r="E257" s="139" t="s">
        <v>629</v>
      </c>
      <c r="F257" s="145"/>
      <c r="G257" s="145">
        <f>SUM(G258:G260)</f>
        <v>0</v>
      </c>
      <c r="H257" s="145">
        <f>SUM(H258:H260)</f>
        <v>0</v>
      </c>
      <c r="I257" s="145">
        <f>SUM(I258:I260)</f>
        <v>0</v>
      </c>
      <c r="J257" s="128">
        <f t="shared" si="54"/>
        <v>0</v>
      </c>
      <c r="K257" s="128">
        <f t="shared" si="60"/>
        <v>0</v>
      </c>
      <c r="L257" s="128">
        <f t="shared" si="64"/>
        <v>0</v>
      </c>
      <c r="M257" s="128">
        <f t="shared" si="55"/>
        <v>0</v>
      </c>
      <c r="N257" s="128">
        <f t="shared" si="56"/>
        <v>0</v>
      </c>
      <c r="O257" s="128">
        <f t="shared" si="57"/>
        <v>0</v>
      </c>
      <c r="P257" s="128">
        <f t="shared" si="58"/>
        <v>0</v>
      </c>
      <c r="Q257" s="128">
        <f t="shared" si="61"/>
        <v>0</v>
      </c>
      <c r="R257" s="128">
        <f t="shared" si="62"/>
        <v>0</v>
      </c>
      <c r="S257" s="128">
        <f t="shared" si="59"/>
        <v>0</v>
      </c>
      <c r="T257" s="146">
        <f t="shared" si="65"/>
        <v>0</v>
      </c>
      <c r="U257" s="128">
        <f t="shared" si="63"/>
        <v>0</v>
      </c>
      <c r="V257" s="129"/>
    </row>
    <row r="258" spans="1:22" s="130" customFormat="1" ht="15" customHeight="1">
      <c r="A258" s="45"/>
      <c r="B258" s="40"/>
      <c r="C258" s="40"/>
      <c r="D258" s="46"/>
      <c r="E258" s="149" t="s">
        <v>476</v>
      </c>
      <c r="F258" s="38" t="s">
        <v>477</v>
      </c>
      <c r="G258" s="150">
        <v>0</v>
      </c>
      <c r="H258" s="150">
        <v>0</v>
      </c>
      <c r="I258" s="150">
        <v>0</v>
      </c>
      <c r="J258" s="128">
        <f t="shared" si="54"/>
        <v>0</v>
      </c>
      <c r="K258" s="128">
        <f t="shared" si="60"/>
        <v>0</v>
      </c>
      <c r="L258" s="128">
        <f t="shared" si="64"/>
        <v>0</v>
      </c>
      <c r="M258" s="128">
        <f t="shared" si="55"/>
        <v>0</v>
      </c>
      <c r="N258" s="128">
        <f t="shared" si="56"/>
        <v>0</v>
      </c>
      <c r="O258" s="128">
        <f t="shared" si="57"/>
        <v>0</v>
      </c>
      <c r="P258" s="128">
        <f t="shared" si="58"/>
        <v>0</v>
      </c>
      <c r="Q258" s="128">
        <f t="shared" si="61"/>
        <v>0</v>
      </c>
      <c r="R258" s="128">
        <f t="shared" si="62"/>
        <v>0</v>
      </c>
      <c r="S258" s="128">
        <f t="shared" si="59"/>
        <v>0</v>
      </c>
      <c r="T258" s="146">
        <f t="shared" si="65"/>
        <v>0</v>
      </c>
      <c r="U258" s="128">
        <f t="shared" si="63"/>
        <v>0</v>
      </c>
      <c r="V258" s="129"/>
    </row>
    <row r="259" spans="1:22" s="130" customFormat="1" ht="15" customHeight="1">
      <c r="A259" s="45"/>
      <c r="B259" s="40"/>
      <c r="C259" s="40"/>
      <c r="D259" s="46"/>
      <c r="E259" s="149" t="s">
        <v>481</v>
      </c>
      <c r="F259" s="38" t="s">
        <v>482</v>
      </c>
      <c r="G259" s="150">
        <v>0</v>
      </c>
      <c r="H259" s="150">
        <v>0</v>
      </c>
      <c r="I259" s="150">
        <v>0</v>
      </c>
      <c r="J259" s="128">
        <f t="shared" si="54"/>
        <v>0</v>
      </c>
      <c r="K259" s="128">
        <f t="shared" si="60"/>
        <v>0</v>
      </c>
      <c r="L259" s="128">
        <f t="shared" si="64"/>
        <v>0</v>
      </c>
      <c r="M259" s="128">
        <f t="shared" si="55"/>
        <v>0</v>
      </c>
      <c r="N259" s="128">
        <f t="shared" si="56"/>
        <v>0</v>
      </c>
      <c r="O259" s="128">
        <f t="shared" si="57"/>
        <v>0</v>
      </c>
      <c r="P259" s="128">
        <f t="shared" si="58"/>
        <v>0</v>
      </c>
      <c r="Q259" s="128">
        <f t="shared" si="61"/>
        <v>0</v>
      </c>
      <c r="R259" s="128">
        <f t="shared" si="62"/>
        <v>0</v>
      </c>
      <c r="S259" s="128">
        <f t="shared" si="59"/>
        <v>0</v>
      </c>
      <c r="T259" s="146">
        <f t="shared" si="65"/>
        <v>0</v>
      </c>
      <c r="U259" s="128">
        <f t="shared" si="63"/>
        <v>0</v>
      </c>
      <c r="V259" s="129"/>
    </row>
    <row r="260" spans="1:22" s="130" customFormat="1" ht="24.75" customHeight="1">
      <c r="A260" s="45"/>
      <c r="B260" s="40"/>
      <c r="C260" s="40"/>
      <c r="D260" s="46"/>
      <c r="E260" s="149" t="s">
        <v>498</v>
      </c>
      <c r="F260" s="38" t="s">
        <v>499</v>
      </c>
      <c r="G260" s="150">
        <v>0</v>
      </c>
      <c r="H260" s="150">
        <v>0</v>
      </c>
      <c r="I260" s="150">
        <v>0</v>
      </c>
      <c r="J260" s="128">
        <f t="shared" si="54"/>
        <v>0</v>
      </c>
      <c r="K260" s="128">
        <f t="shared" si="60"/>
        <v>0</v>
      </c>
      <c r="L260" s="128">
        <f t="shared" si="64"/>
        <v>0</v>
      </c>
      <c r="M260" s="128">
        <f t="shared" si="55"/>
        <v>0</v>
      </c>
      <c r="N260" s="128">
        <f t="shared" si="56"/>
        <v>0</v>
      </c>
      <c r="O260" s="128">
        <f t="shared" si="57"/>
        <v>0</v>
      </c>
      <c r="P260" s="128">
        <f t="shared" si="58"/>
        <v>0</v>
      </c>
      <c r="Q260" s="128">
        <f t="shared" si="61"/>
        <v>0</v>
      </c>
      <c r="R260" s="128">
        <f t="shared" si="62"/>
        <v>0</v>
      </c>
      <c r="S260" s="128">
        <f t="shared" si="59"/>
        <v>0</v>
      </c>
      <c r="T260" s="146">
        <f t="shared" si="65"/>
        <v>0</v>
      </c>
      <c r="U260" s="128">
        <f t="shared" si="63"/>
        <v>0</v>
      </c>
      <c r="V260" s="129"/>
    </row>
    <row r="261" spans="1:22" s="130" customFormat="1" ht="25.5" customHeight="1">
      <c r="A261" s="45"/>
      <c r="B261" s="40"/>
      <c r="C261" s="40"/>
      <c r="D261" s="46"/>
      <c r="E261" s="139" t="s">
        <v>630</v>
      </c>
      <c r="F261" s="145"/>
      <c r="G261" s="145">
        <f>SUM(G262:G264)</f>
        <v>0</v>
      </c>
      <c r="H261" s="145">
        <f>SUM(H262:H264)</f>
        <v>0</v>
      </c>
      <c r="I261" s="145">
        <f>SUM(I262:I264)</f>
        <v>0</v>
      </c>
      <c r="J261" s="128">
        <f t="shared" si="54"/>
        <v>0</v>
      </c>
      <c r="K261" s="128">
        <f t="shared" si="60"/>
        <v>0</v>
      </c>
      <c r="L261" s="128">
        <f t="shared" si="64"/>
        <v>0</v>
      </c>
      <c r="M261" s="128">
        <f t="shared" si="55"/>
        <v>0</v>
      </c>
      <c r="N261" s="128">
        <f t="shared" si="56"/>
        <v>0</v>
      </c>
      <c r="O261" s="128">
        <f t="shared" si="57"/>
        <v>0</v>
      </c>
      <c r="P261" s="128">
        <f t="shared" si="58"/>
        <v>0</v>
      </c>
      <c r="Q261" s="128">
        <f t="shared" si="61"/>
        <v>0</v>
      </c>
      <c r="R261" s="128">
        <f t="shared" si="62"/>
        <v>0</v>
      </c>
      <c r="S261" s="128">
        <f t="shared" si="59"/>
        <v>0</v>
      </c>
      <c r="T261" s="146">
        <f t="shared" si="65"/>
        <v>0</v>
      </c>
      <c r="U261" s="128">
        <f t="shared" si="63"/>
        <v>0</v>
      </c>
      <c r="V261" s="129"/>
    </row>
    <row r="262" spans="1:22" ht="12.75" customHeight="1">
      <c r="A262" s="41"/>
      <c r="B262" s="39"/>
      <c r="C262" s="39"/>
      <c r="D262" s="37"/>
      <c r="E262" s="135" t="s">
        <v>547</v>
      </c>
      <c r="F262" s="127" t="s">
        <v>548</v>
      </c>
      <c r="G262" s="151">
        <f>H262+I262</f>
        <v>0</v>
      </c>
      <c r="H262" s="151">
        <v>0</v>
      </c>
      <c r="I262" s="151">
        <v>0</v>
      </c>
      <c r="J262" s="128">
        <f t="shared" si="54"/>
        <v>0</v>
      </c>
      <c r="K262" s="128">
        <f t="shared" si="60"/>
        <v>0</v>
      </c>
      <c r="L262" s="128">
        <f t="shared" si="64"/>
        <v>0</v>
      </c>
      <c r="M262" s="128">
        <f t="shared" si="55"/>
        <v>0</v>
      </c>
      <c r="N262" s="128">
        <f t="shared" si="56"/>
        <v>0</v>
      </c>
      <c r="O262" s="128">
        <f t="shared" si="57"/>
        <v>0</v>
      </c>
      <c r="P262" s="128">
        <f t="shared" si="58"/>
        <v>0</v>
      </c>
      <c r="Q262" s="128">
        <f t="shared" si="61"/>
        <v>0</v>
      </c>
      <c r="R262" s="128">
        <f t="shared" si="62"/>
        <v>0</v>
      </c>
      <c r="S262" s="128">
        <f t="shared" si="59"/>
        <v>0</v>
      </c>
      <c r="T262" s="146">
        <f t="shared" si="65"/>
        <v>0</v>
      </c>
      <c r="U262" s="128">
        <f t="shared" si="63"/>
        <v>0</v>
      </c>
      <c r="V262" s="136"/>
    </row>
    <row r="263" spans="1:22" ht="12.75" customHeight="1">
      <c r="A263" s="41"/>
      <c r="B263" s="39"/>
      <c r="C263" s="39"/>
      <c r="D263" s="37"/>
      <c r="E263" s="135" t="s">
        <v>766</v>
      </c>
      <c r="F263" s="127">
        <v>8131</v>
      </c>
      <c r="G263" s="151">
        <f>H263+I263</f>
        <v>0</v>
      </c>
      <c r="H263" s="151">
        <v>0</v>
      </c>
      <c r="I263" s="151">
        <v>0</v>
      </c>
      <c r="J263" s="128">
        <f t="shared" si="54"/>
        <v>0</v>
      </c>
      <c r="K263" s="128">
        <f t="shared" si="60"/>
        <v>0</v>
      </c>
      <c r="L263" s="128">
        <f t="shared" si="64"/>
        <v>0</v>
      </c>
      <c r="M263" s="128">
        <f t="shared" si="55"/>
        <v>0</v>
      </c>
      <c r="N263" s="128">
        <f t="shared" si="56"/>
        <v>0</v>
      </c>
      <c r="O263" s="128">
        <f t="shared" si="57"/>
        <v>0</v>
      </c>
      <c r="P263" s="128">
        <f t="shared" si="58"/>
        <v>0</v>
      </c>
      <c r="Q263" s="128">
        <f t="shared" si="61"/>
        <v>0</v>
      </c>
      <c r="R263" s="128">
        <f t="shared" si="62"/>
        <v>0</v>
      </c>
      <c r="S263" s="128">
        <f t="shared" si="59"/>
        <v>0</v>
      </c>
      <c r="T263" s="146">
        <f t="shared" si="65"/>
        <v>0</v>
      </c>
      <c r="U263" s="128">
        <f t="shared" si="63"/>
        <v>0</v>
      </c>
      <c r="V263" s="136"/>
    </row>
    <row r="264" spans="1:22" ht="12.75" customHeight="1">
      <c r="A264" s="41"/>
      <c r="B264" s="39"/>
      <c r="C264" s="39"/>
      <c r="D264" s="37"/>
      <c r="E264" s="135" t="s">
        <v>555</v>
      </c>
      <c r="F264" s="127" t="s">
        <v>556</v>
      </c>
      <c r="G264" s="151">
        <f>H264+I264</f>
        <v>0</v>
      </c>
      <c r="H264" s="151">
        <v>0</v>
      </c>
      <c r="I264" s="151">
        <v>0</v>
      </c>
      <c r="J264" s="128">
        <f t="shared" si="54"/>
        <v>0</v>
      </c>
      <c r="K264" s="128">
        <f t="shared" si="60"/>
        <v>0</v>
      </c>
      <c r="L264" s="128">
        <f t="shared" si="64"/>
        <v>0</v>
      </c>
      <c r="M264" s="128">
        <f t="shared" si="55"/>
        <v>0</v>
      </c>
      <c r="N264" s="128">
        <f t="shared" si="56"/>
        <v>0</v>
      </c>
      <c r="O264" s="128">
        <f t="shared" si="57"/>
        <v>0</v>
      </c>
      <c r="P264" s="128">
        <f t="shared" si="58"/>
        <v>0</v>
      </c>
      <c r="Q264" s="128">
        <f t="shared" si="61"/>
        <v>0</v>
      </c>
      <c r="R264" s="128">
        <f t="shared" si="62"/>
        <v>0</v>
      </c>
      <c r="S264" s="128">
        <f t="shared" si="59"/>
        <v>0</v>
      </c>
      <c r="T264" s="146">
        <f t="shared" si="65"/>
        <v>0</v>
      </c>
      <c r="U264" s="128">
        <f t="shared" si="63"/>
        <v>0</v>
      </c>
      <c r="V264" s="136"/>
    </row>
    <row r="265" spans="1:22" s="130" customFormat="1" ht="25.5" customHeight="1">
      <c r="A265" s="45"/>
      <c r="B265" s="40"/>
      <c r="C265" s="40"/>
      <c r="D265" s="46"/>
      <c r="E265" s="139" t="s">
        <v>631</v>
      </c>
      <c r="F265" s="145"/>
      <c r="G265" s="145">
        <f>G266</f>
        <v>0</v>
      </c>
      <c r="H265" s="145">
        <f>H266</f>
        <v>0</v>
      </c>
      <c r="I265" s="145">
        <f>I266</f>
        <v>0</v>
      </c>
      <c r="J265" s="128">
        <f t="shared" si="54"/>
        <v>0</v>
      </c>
      <c r="K265" s="128">
        <f t="shared" si="60"/>
        <v>0</v>
      </c>
      <c r="L265" s="128">
        <f t="shared" si="64"/>
        <v>0</v>
      </c>
      <c r="M265" s="128">
        <f t="shared" si="55"/>
        <v>0</v>
      </c>
      <c r="N265" s="128">
        <f t="shared" si="56"/>
        <v>0</v>
      </c>
      <c r="O265" s="128">
        <f t="shared" si="57"/>
        <v>0</v>
      </c>
      <c r="P265" s="128">
        <f t="shared" si="58"/>
        <v>0</v>
      </c>
      <c r="Q265" s="128">
        <f t="shared" si="61"/>
        <v>0</v>
      </c>
      <c r="R265" s="128">
        <f t="shared" si="62"/>
        <v>0</v>
      </c>
      <c r="S265" s="128">
        <f t="shared" si="59"/>
        <v>0</v>
      </c>
      <c r="T265" s="146">
        <f t="shared" si="65"/>
        <v>0</v>
      </c>
      <c r="U265" s="128">
        <f t="shared" si="63"/>
        <v>0</v>
      </c>
      <c r="V265" s="129"/>
    </row>
    <row r="266" spans="1:22" ht="12.75" customHeight="1">
      <c r="A266" s="41"/>
      <c r="B266" s="39"/>
      <c r="C266" s="39"/>
      <c r="D266" s="37"/>
      <c r="E266" s="135" t="s">
        <v>423</v>
      </c>
      <c r="F266" s="127" t="s">
        <v>424</v>
      </c>
      <c r="G266" s="150">
        <v>0</v>
      </c>
      <c r="H266" s="150">
        <v>0</v>
      </c>
      <c r="I266" s="150">
        <v>0</v>
      </c>
      <c r="J266" s="128">
        <f t="shared" si="54"/>
        <v>0</v>
      </c>
      <c r="K266" s="128">
        <f t="shared" si="60"/>
        <v>0</v>
      </c>
      <c r="L266" s="128">
        <f t="shared" si="64"/>
        <v>0</v>
      </c>
      <c r="M266" s="128">
        <f t="shared" si="55"/>
        <v>0</v>
      </c>
      <c r="N266" s="128">
        <f t="shared" si="56"/>
        <v>0</v>
      </c>
      <c r="O266" s="128">
        <f t="shared" si="57"/>
        <v>0</v>
      </c>
      <c r="P266" s="128">
        <f t="shared" si="58"/>
        <v>0</v>
      </c>
      <c r="Q266" s="128">
        <f t="shared" si="61"/>
        <v>0</v>
      </c>
      <c r="R266" s="128">
        <f t="shared" si="62"/>
        <v>0</v>
      </c>
      <c r="S266" s="128">
        <f t="shared" si="59"/>
        <v>0</v>
      </c>
      <c r="T266" s="146">
        <f t="shared" si="65"/>
        <v>0</v>
      </c>
      <c r="U266" s="128">
        <f t="shared" si="63"/>
        <v>0</v>
      </c>
      <c r="V266" s="136"/>
    </row>
    <row r="267" spans="1:22" s="130" customFormat="1" ht="25.5" customHeight="1">
      <c r="A267" s="45"/>
      <c r="B267" s="40"/>
      <c r="C267" s="40"/>
      <c r="D267" s="46"/>
      <c r="E267" s="139" t="s">
        <v>632</v>
      </c>
      <c r="F267" s="145"/>
      <c r="G267" s="145">
        <f>G268</f>
        <v>0</v>
      </c>
      <c r="H267" s="145">
        <f>H268</f>
        <v>0</v>
      </c>
      <c r="I267" s="145">
        <f>I268</f>
        <v>0</v>
      </c>
      <c r="J267" s="128">
        <f aca="true" t="shared" si="67" ref="J267:J329">K267+L267</f>
        <v>0</v>
      </c>
      <c r="K267" s="128">
        <f t="shared" si="60"/>
        <v>0</v>
      </c>
      <c r="L267" s="128">
        <f t="shared" si="64"/>
        <v>0</v>
      </c>
      <c r="M267" s="128">
        <f aca="true" t="shared" si="68" ref="M267:M330">N267+O267</f>
        <v>0</v>
      </c>
      <c r="N267" s="128">
        <f aca="true" t="shared" si="69" ref="N267:N330">K267-H267</f>
        <v>0</v>
      </c>
      <c r="O267" s="128">
        <f aca="true" t="shared" si="70" ref="O267:O330">L267-I267</f>
        <v>0</v>
      </c>
      <c r="P267" s="128">
        <f aca="true" t="shared" si="71" ref="P267:P330">Q267+R267</f>
        <v>0</v>
      </c>
      <c r="Q267" s="128">
        <f t="shared" si="61"/>
        <v>0</v>
      </c>
      <c r="R267" s="128">
        <f t="shared" si="62"/>
        <v>0</v>
      </c>
      <c r="S267" s="128">
        <f aca="true" t="shared" si="72" ref="S267:S330">T267+U267</f>
        <v>0</v>
      </c>
      <c r="T267" s="146">
        <f t="shared" si="65"/>
        <v>0</v>
      </c>
      <c r="U267" s="128">
        <f t="shared" si="63"/>
        <v>0</v>
      </c>
      <c r="V267" s="129"/>
    </row>
    <row r="268" spans="1:22" ht="24.75" customHeight="1">
      <c r="A268" s="41"/>
      <c r="B268" s="39"/>
      <c r="C268" s="39"/>
      <c r="D268" s="37"/>
      <c r="E268" s="135" t="s">
        <v>463</v>
      </c>
      <c r="F268" s="127" t="s">
        <v>464</v>
      </c>
      <c r="G268" s="150">
        <v>0</v>
      </c>
      <c r="H268" s="150">
        <v>0</v>
      </c>
      <c r="I268" s="150">
        <v>0</v>
      </c>
      <c r="J268" s="128">
        <f t="shared" si="67"/>
        <v>0</v>
      </c>
      <c r="K268" s="128">
        <f aca="true" t="shared" si="73" ref="K268:K331">H268*58/100+H268</f>
        <v>0</v>
      </c>
      <c r="L268" s="128">
        <f t="shared" si="64"/>
        <v>0</v>
      </c>
      <c r="M268" s="128">
        <f t="shared" si="68"/>
        <v>0</v>
      </c>
      <c r="N268" s="128">
        <f t="shared" si="69"/>
        <v>0</v>
      </c>
      <c r="O268" s="128">
        <f t="shared" si="70"/>
        <v>0</v>
      </c>
      <c r="P268" s="128">
        <f t="shared" si="71"/>
        <v>0</v>
      </c>
      <c r="Q268" s="128">
        <f aca="true" t="shared" si="74" ref="Q268:Q331">K268*13/100+K268</f>
        <v>0</v>
      </c>
      <c r="R268" s="128">
        <f aca="true" t="shared" si="75" ref="R268:R331">L268*20/100+L268</f>
        <v>0</v>
      </c>
      <c r="S268" s="128">
        <f t="shared" si="72"/>
        <v>0</v>
      </c>
      <c r="T268" s="146">
        <f t="shared" si="65"/>
        <v>0</v>
      </c>
      <c r="U268" s="128">
        <f aca="true" t="shared" si="76" ref="U268:U331">R268*20/100+R268</f>
        <v>0</v>
      </c>
      <c r="V268" s="136"/>
    </row>
    <row r="269" spans="1:22" s="130" customFormat="1" ht="15" customHeight="1">
      <c r="A269" s="45"/>
      <c r="B269" s="40"/>
      <c r="C269" s="40"/>
      <c r="D269" s="46"/>
      <c r="E269" s="139" t="s">
        <v>633</v>
      </c>
      <c r="F269" s="145"/>
      <c r="G269" s="145">
        <f>G270+G271+G272</f>
        <v>0</v>
      </c>
      <c r="H269" s="145">
        <f>H270+H271+H272</f>
        <v>0</v>
      </c>
      <c r="I269" s="145">
        <f>I270+I271+I272</f>
        <v>0</v>
      </c>
      <c r="J269" s="128">
        <f t="shared" si="67"/>
        <v>0</v>
      </c>
      <c r="K269" s="128">
        <f t="shared" si="73"/>
        <v>0</v>
      </c>
      <c r="L269" s="128">
        <f t="shared" si="64"/>
        <v>0</v>
      </c>
      <c r="M269" s="128">
        <f t="shared" si="68"/>
        <v>0</v>
      </c>
      <c r="N269" s="128">
        <f t="shared" si="69"/>
        <v>0</v>
      </c>
      <c r="O269" s="128">
        <f t="shared" si="70"/>
        <v>0</v>
      </c>
      <c r="P269" s="128">
        <f t="shared" si="71"/>
        <v>0</v>
      </c>
      <c r="Q269" s="128">
        <f t="shared" si="74"/>
        <v>0</v>
      </c>
      <c r="R269" s="128">
        <f t="shared" si="75"/>
        <v>0</v>
      </c>
      <c r="S269" s="128">
        <f t="shared" si="72"/>
        <v>0</v>
      </c>
      <c r="T269" s="146">
        <f t="shared" si="65"/>
        <v>0</v>
      </c>
      <c r="U269" s="128">
        <f t="shared" si="76"/>
        <v>0</v>
      </c>
      <c r="V269" s="129"/>
    </row>
    <row r="270" spans="1:22" ht="12.75" customHeight="1">
      <c r="A270" s="41"/>
      <c r="B270" s="39"/>
      <c r="C270" s="39"/>
      <c r="D270" s="37"/>
      <c r="E270" s="135" t="s">
        <v>417</v>
      </c>
      <c r="F270" s="127" t="s">
        <v>416</v>
      </c>
      <c r="G270" s="150">
        <v>0</v>
      </c>
      <c r="H270" s="150">
        <v>0</v>
      </c>
      <c r="I270" s="150">
        <v>0</v>
      </c>
      <c r="J270" s="128">
        <f t="shared" si="67"/>
        <v>0</v>
      </c>
      <c r="K270" s="128">
        <f t="shared" si="73"/>
        <v>0</v>
      </c>
      <c r="L270" s="128">
        <f t="shared" si="64"/>
        <v>0</v>
      </c>
      <c r="M270" s="128">
        <f t="shared" si="68"/>
        <v>0</v>
      </c>
      <c r="N270" s="128">
        <f t="shared" si="69"/>
        <v>0</v>
      </c>
      <c r="O270" s="128">
        <f t="shared" si="70"/>
        <v>0</v>
      </c>
      <c r="P270" s="128">
        <f t="shared" si="71"/>
        <v>0</v>
      </c>
      <c r="Q270" s="128">
        <f t="shared" si="74"/>
        <v>0</v>
      </c>
      <c r="R270" s="128">
        <f t="shared" si="75"/>
        <v>0</v>
      </c>
      <c r="S270" s="128">
        <f t="shared" si="72"/>
        <v>0</v>
      </c>
      <c r="T270" s="146">
        <f t="shared" si="65"/>
        <v>0</v>
      </c>
      <c r="U270" s="128">
        <f t="shared" si="76"/>
        <v>0</v>
      </c>
      <c r="V270" s="136"/>
    </row>
    <row r="271" spans="1:22" ht="12.75" customHeight="1">
      <c r="A271" s="41"/>
      <c r="B271" s="39"/>
      <c r="C271" s="39"/>
      <c r="D271" s="37"/>
      <c r="E271" s="135" t="s">
        <v>423</v>
      </c>
      <c r="F271" s="127" t="s">
        <v>424</v>
      </c>
      <c r="G271" s="150">
        <v>0</v>
      </c>
      <c r="H271" s="150">
        <v>0</v>
      </c>
      <c r="I271" s="150">
        <v>0</v>
      </c>
      <c r="J271" s="128">
        <f t="shared" si="67"/>
        <v>0</v>
      </c>
      <c r="K271" s="128">
        <f t="shared" si="73"/>
        <v>0</v>
      </c>
      <c r="L271" s="128">
        <f t="shared" si="64"/>
        <v>0</v>
      </c>
      <c r="M271" s="128">
        <f t="shared" si="68"/>
        <v>0</v>
      </c>
      <c r="N271" s="128">
        <f t="shared" si="69"/>
        <v>0</v>
      </c>
      <c r="O271" s="128">
        <f t="shared" si="70"/>
        <v>0</v>
      </c>
      <c r="P271" s="128">
        <f t="shared" si="71"/>
        <v>0</v>
      </c>
      <c r="Q271" s="128">
        <f t="shared" si="74"/>
        <v>0</v>
      </c>
      <c r="R271" s="128">
        <f t="shared" si="75"/>
        <v>0</v>
      </c>
      <c r="S271" s="128">
        <f t="shared" si="72"/>
        <v>0</v>
      </c>
      <c r="T271" s="146">
        <f t="shared" si="65"/>
        <v>0</v>
      </c>
      <c r="U271" s="128">
        <f t="shared" si="76"/>
        <v>0</v>
      </c>
      <c r="V271" s="136"/>
    </row>
    <row r="272" spans="1:22" ht="12.75" customHeight="1">
      <c r="A272" s="41"/>
      <c r="B272" s="39"/>
      <c r="C272" s="39"/>
      <c r="D272" s="37"/>
      <c r="E272" s="135" t="s">
        <v>458</v>
      </c>
      <c r="F272" s="127" t="s">
        <v>459</v>
      </c>
      <c r="G272" s="150">
        <v>0</v>
      </c>
      <c r="H272" s="150">
        <v>0</v>
      </c>
      <c r="I272" s="150">
        <v>0</v>
      </c>
      <c r="J272" s="128">
        <f t="shared" si="67"/>
        <v>0</v>
      </c>
      <c r="K272" s="128">
        <f t="shared" si="73"/>
        <v>0</v>
      </c>
      <c r="L272" s="128">
        <f t="shared" si="64"/>
        <v>0</v>
      </c>
      <c r="M272" s="128">
        <f t="shared" si="68"/>
        <v>0</v>
      </c>
      <c r="N272" s="128">
        <f t="shared" si="69"/>
        <v>0</v>
      </c>
      <c r="O272" s="128">
        <f t="shared" si="70"/>
        <v>0</v>
      </c>
      <c r="P272" s="128">
        <f t="shared" si="71"/>
        <v>0</v>
      </c>
      <c r="Q272" s="128">
        <f t="shared" si="74"/>
        <v>0</v>
      </c>
      <c r="R272" s="128">
        <f t="shared" si="75"/>
        <v>0</v>
      </c>
      <c r="S272" s="128">
        <f t="shared" si="72"/>
        <v>0</v>
      </c>
      <c r="T272" s="146">
        <f t="shared" si="65"/>
        <v>0</v>
      </c>
      <c r="U272" s="128">
        <f t="shared" si="76"/>
        <v>0</v>
      </c>
      <c r="V272" s="136"/>
    </row>
    <row r="273" spans="1:22" s="130" customFormat="1" ht="25.5" customHeight="1">
      <c r="A273" s="45"/>
      <c r="B273" s="40"/>
      <c r="C273" s="40"/>
      <c r="D273" s="46"/>
      <c r="E273" s="139" t="s">
        <v>634</v>
      </c>
      <c r="F273" s="145"/>
      <c r="G273" s="145">
        <f>G274+G275</f>
        <v>0</v>
      </c>
      <c r="H273" s="145">
        <f>H274+H275</f>
        <v>0</v>
      </c>
      <c r="I273" s="145">
        <f>I274+I275</f>
        <v>0</v>
      </c>
      <c r="J273" s="128">
        <f t="shared" si="67"/>
        <v>0</v>
      </c>
      <c r="K273" s="128">
        <f t="shared" si="73"/>
        <v>0</v>
      </c>
      <c r="L273" s="128">
        <f t="shared" si="64"/>
        <v>0</v>
      </c>
      <c r="M273" s="128">
        <f t="shared" si="68"/>
        <v>0</v>
      </c>
      <c r="N273" s="128">
        <f t="shared" si="69"/>
        <v>0</v>
      </c>
      <c r="O273" s="128">
        <f t="shared" si="70"/>
        <v>0</v>
      </c>
      <c r="P273" s="128">
        <f t="shared" si="71"/>
        <v>0</v>
      </c>
      <c r="Q273" s="128">
        <f t="shared" si="74"/>
        <v>0</v>
      </c>
      <c r="R273" s="128">
        <f t="shared" si="75"/>
        <v>0</v>
      </c>
      <c r="S273" s="128">
        <f t="shared" si="72"/>
        <v>0</v>
      </c>
      <c r="T273" s="146">
        <f t="shared" si="65"/>
        <v>0</v>
      </c>
      <c r="U273" s="128">
        <f t="shared" si="76"/>
        <v>0</v>
      </c>
      <c r="V273" s="129"/>
    </row>
    <row r="274" spans="1:22" ht="12.75" customHeight="1">
      <c r="A274" s="41"/>
      <c r="B274" s="39"/>
      <c r="C274" s="39"/>
      <c r="D274" s="37"/>
      <c r="E274" s="135" t="s">
        <v>417</v>
      </c>
      <c r="F274" s="127" t="s">
        <v>416</v>
      </c>
      <c r="G274" s="150">
        <v>0</v>
      </c>
      <c r="H274" s="150">
        <v>0</v>
      </c>
      <c r="I274" s="150">
        <v>0</v>
      </c>
      <c r="J274" s="128">
        <f t="shared" si="67"/>
        <v>0</v>
      </c>
      <c r="K274" s="128">
        <f t="shared" si="73"/>
        <v>0</v>
      </c>
      <c r="L274" s="128">
        <f t="shared" si="64"/>
        <v>0</v>
      </c>
      <c r="M274" s="128">
        <f t="shared" si="68"/>
        <v>0</v>
      </c>
      <c r="N274" s="128">
        <f t="shared" si="69"/>
        <v>0</v>
      </c>
      <c r="O274" s="128">
        <f t="shared" si="70"/>
        <v>0</v>
      </c>
      <c r="P274" s="128">
        <f t="shared" si="71"/>
        <v>0</v>
      </c>
      <c r="Q274" s="128">
        <f t="shared" si="74"/>
        <v>0</v>
      </c>
      <c r="R274" s="128">
        <f t="shared" si="75"/>
        <v>0</v>
      </c>
      <c r="S274" s="128">
        <f t="shared" si="72"/>
        <v>0</v>
      </c>
      <c r="T274" s="146">
        <f t="shared" si="65"/>
        <v>0</v>
      </c>
      <c r="U274" s="128">
        <f t="shared" si="76"/>
        <v>0</v>
      </c>
      <c r="V274" s="136"/>
    </row>
    <row r="275" spans="1:22" ht="12.75" customHeight="1">
      <c r="A275" s="41"/>
      <c r="B275" s="39"/>
      <c r="C275" s="39"/>
      <c r="D275" s="37"/>
      <c r="E275" s="135" t="s">
        <v>498</v>
      </c>
      <c r="F275" s="127" t="s">
        <v>499</v>
      </c>
      <c r="G275" s="150">
        <v>0</v>
      </c>
      <c r="H275" s="150">
        <v>0</v>
      </c>
      <c r="I275" s="150">
        <v>0</v>
      </c>
      <c r="J275" s="128">
        <f t="shared" si="67"/>
        <v>0</v>
      </c>
      <c r="K275" s="128">
        <f t="shared" si="73"/>
        <v>0</v>
      </c>
      <c r="L275" s="128">
        <f aca="true" t="shared" si="77" ref="L275:L338">I275*66/100+I275</f>
        <v>0</v>
      </c>
      <c r="M275" s="128">
        <f t="shared" si="68"/>
        <v>0</v>
      </c>
      <c r="N275" s="128">
        <f t="shared" si="69"/>
        <v>0</v>
      </c>
      <c r="O275" s="128">
        <f t="shared" si="70"/>
        <v>0</v>
      </c>
      <c r="P275" s="128">
        <f t="shared" si="71"/>
        <v>0</v>
      </c>
      <c r="Q275" s="128">
        <f t="shared" si="74"/>
        <v>0</v>
      </c>
      <c r="R275" s="128">
        <f t="shared" si="75"/>
        <v>0</v>
      </c>
      <c r="S275" s="128">
        <f t="shared" si="72"/>
        <v>0</v>
      </c>
      <c r="T275" s="146">
        <f aca="true" t="shared" si="78" ref="T275:T338">Q275*15/100+Q275</f>
        <v>0</v>
      </c>
      <c r="U275" s="128">
        <f t="shared" si="76"/>
        <v>0</v>
      </c>
      <c r="V275" s="136"/>
    </row>
    <row r="276" spans="1:22" s="130" customFormat="1" ht="33.75" customHeight="1">
      <c r="A276" s="45"/>
      <c r="B276" s="40"/>
      <c r="C276" s="40"/>
      <c r="D276" s="46"/>
      <c r="E276" s="139" t="s">
        <v>635</v>
      </c>
      <c r="F276" s="145"/>
      <c r="G276" s="145">
        <f>G277</f>
        <v>0</v>
      </c>
      <c r="H276" s="145">
        <f>H277</f>
        <v>0</v>
      </c>
      <c r="I276" s="145">
        <f>I277</f>
        <v>0</v>
      </c>
      <c r="J276" s="128">
        <f t="shared" si="67"/>
        <v>0</v>
      </c>
      <c r="K276" s="128">
        <f t="shared" si="73"/>
        <v>0</v>
      </c>
      <c r="L276" s="128">
        <f t="shared" si="77"/>
        <v>0</v>
      </c>
      <c r="M276" s="128">
        <f t="shared" si="68"/>
        <v>0</v>
      </c>
      <c r="N276" s="128">
        <f t="shared" si="69"/>
        <v>0</v>
      </c>
      <c r="O276" s="128">
        <f t="shared" si="70"/>
        <v>0</v>
      </c>
      <c r="P276" s="128">
        <f t="shared" si="71"/>
        <v>0</v>
      </c>
      <c r="Q276" s="128">
        <f t="shared" si="74"/>
        <v>0</v>
      </c>
      <c r="R276" s="128">
        <f t="shared" si="75"/>
        <v>0</v>
      </c>
      <c r="S276" s="128">
        <f t="shared" si="72"/>
        <v>0</v>
      </c>
      <c r="T276" s="146">
        <f t="shared" si="78"/>
        <v>0</v>
      </c>
      <c r="U276" s="128">
        <f t="shared" si="76"/>
        <v>0</v>
      </c>
      <c r="V276" s="129"/>
    </row>
    <row r="277" spans="1:22" ht="12.75" customHeight="1">
      <c r="A277" s="41"/>
      <c r="B277" s="39"/>
      <c r="C277" s="39"/>
      <c r="D277" s="37"/>
      <c r="E277" s="135" t="s">
        <v>534</v>
      </c>
      <c r="F277" s="127" t="s">
        <v>535</v>
      </c>
      <c r="G277" s="150">
        <v>0</v>
      </c>
      <c r="H277" s="150">
        <v>0</v>
      </c>
      <c r="I277" s="150">
        <v>0</v>
      </c>
      <c r="J277" s="128">
        <f t="shared" si="67"/>
        <v>0</v>
      </c>
      <c r="K277" s="128">
        <f t="shared" si="73"/>
        <v>0</v>
      </c>
      <c r="L277" s="128">
        <f t="shared" si="77"/>
        <v>0</v>
      </c>
      <c r="M277" s="128">
        <f t="shared" si="68"/>
        <v>0</v>
      </c>
      <c r="N277" s="128">
        <f t="shared" si="69"/>
        <v>0</v>
      </c>
      <c r="O277" s="128">
        <f t="shared" si="70"/>
        <v>0</v>
      </c>
      <c r="P277" s="128">
        <f t="shared" si="71"/>
        <v>0</v>
      </c>
      <c r="Q277" s="128">
        <f t="shared" si="74"/>
        <v>0</v>
      </c>
      <c r="R277" s="128">
        <f t="shared" si="75"/>
        <v>0</v>
      </c>
      <c r="S277" s="128">
        <f t="shared" si="72"/>
        <v>0</v>
      </c>
      <c r="T277" s="146">
        <f t="shared" si="78"/>
        <v>0</v>
      </c>
      <c r="U277" s="128">
        <f t="shared" si="76"/>
        <v>0</v>
      </c>
      <c r="V277" s="136"/>
    </row>
    <row r="278" spans="1:22" s="130" customFormat="1" ht="17.25" customHeight="1">
      <c r="A278" s="45"/>
      <c r="B278" s="40"/>
      <c r="C278" s="40"/>
      <c r="D278" s="46"/>
      <c r="E278" s="139" t="s">
        <v>636</v>
      </c>
      <c r="F278" s="145"/>
      <c r="G278" s="145">
        <f>G279</f>
        <v>0</v>
      </c>
      <c r="H278" s="145">
        <f>H279</f>
        <v>0</v>
      </c>
      <c r="I278" s="145">
        <f>I279</f>
        <v>0</v>
      </c>
      <c r="J278" s="128">
        <f t="shared" si="67"/>
        <v>0</v>
      </c>
      <c r="K278" s="128">
        <f t="shared" si="73"/>
        <v>0</v>
      </c>
      <c r="L278" s="128">
        <f t="shared" si="77"/>
        <v>0</v>
      </c>
      <c r="M278" s="128">
        <f t="shared" si="68"/>
        <v>0</v>
      </c>
      <c r="N278" s="128">
        <f t="shared" si="69"/>
        <v>0</v>
      </c>
      <c r="O278" s="128">
        <f t="shared" si="70"/>
        <v>0</v>
      </c>
      <c r="P278" s="128">
        <f t="shared" si="71"/>
        <v>0</v>
      </c>
      <c r="Q278" s="128">
        <f t="shared" si="74"/>
        <v>0</v>
      </c>
      <c r="R278" s="128">
        <f t="shared" si="75"/>
        <v>0</v>
      </c>
      <c r="S278" s="128">
        <f t="shared" si="72"/>
        <v>0</v>
      </c>
      <c r="T278" s="146">
        <f t="shared" si="78"/>
        <v>0</v>
      </c>
      <c r="U278" s="128">
        <f t="shared" si="76"/>
        <v>0</v>
      </c>
      <c r="V278" s="129"/>
    </row>
    <row r="279" spans="1:22" ht="12.75" customHeight="1">
      <c r="A279" s="41"/>
      <c r="B279" s="39"/>
      <c r="C279" s="39"/>
      <c r="D279" s="37"/>
      <c r="E279" s="135" t="s">
        <v>508</v>
      </c>
      <c r="F279" s="127" t="s">
        <v>509</v>
      </c>
      <c r="G279" s="150">
        <v>0</v>
      </c>
      <c r="H279" s="150">
        <v>0</v>
      </c>
      <c r="I279" s="150">
        <v>0</v>
      </c>
      <c r="J279" s="128">
        <f t="shared" si="67"/>
        <v>0</v>
      </c>
      <c r="K279" s="128">
        <f t="shared" si="73"/>
        <v>0</v>
      </c>
      <c r="L279" s="128">
        <f t="shared" si="77"/>
        <v>0</v>
      </c>
      <c r="M279" s="128">
        <f t="shared" si="68"/>
        <v>0</v>
      </c>
      <c r="N279" s="128">
        <f t="shared" si="69"/>
        <v>0</v>
      </c>
      <c r="O279" s="128">
        <f t="shared" si="70"/>
        <v>0</v>
      </c>
      <c r="P279" s="128">
        <f t="shared" si="71"/>
        <v>0</v>
      </c>
      <c r="Q279" s="128">
        <f t="shared" si="74"/>
        <v>0</v>
      </c>
      <c r="R279" s="128">
        <f t="shared" si="75"/>
        <v>0</v>
      </c>
      <c r="S279" s="128">
        <f t="shared" si="72"/>
        <v>0</v>
      </c>
      <c r="T279" s="146">
        <f t="shared" si="78"/>
        <v>0</v>
      </c>
      <c r="U279" s="128">
        <f t="shared" si="76"/>
        <v>0</v>
      </c>
      <c r="V279" s="136"/>
    </row>
    <row r="280" spans="1:22" s="130" customFormat="1" ht="25.5" customHeight="1">
      <c r="A280" s="45"/>
      <c r="B280" s="40"/>
      <c r="C280" s="40"/>
      <c r="D280" s="46"/>
      <c r="E280" s="139" t="s">
        <v>637</v>
      </c>
      <c r="F280" s="145"/>
      <c r="G280" s="145">
        <f>G281</f>
        <v>0</v>
      </c>
      <c r="H280" s="145">
        <f>H281</f>
        <v>0</v>
      </c>
      <c r="I280" s="145">
        <f>I281</f>
        <v>0</v>
      </c>
      <c r="J280" s="128">
        <f t="shared" si="67"/>
        <v>0</v>
      </c>
      <c r="K280" s="128">
        <f t="shared" si="73"/>
        <v>0</v>
      </c>
      <c r="L280" s="128">
        <f t="shared" si="77"/>
        <v>0</v>
      </c>
      <c r="M280" s="128">
        <f t="shared" si="68"/>
        <v>0</v>
      </c>
      <c r="N280" s="128">
        <f t="shared" si="69"/>
        <v>0</v>
      </c>
      <c r="O280" s="128">
        <f t="shared" si="70"/>
        <v>0</v>
      </c>
      <c r="P280" s="128">
        <f t="shared" si="71"/>
        <v>0</v>
      </c>
      <c r="Q280" s="128">
        <f t="shared" si="74"/>
        <v>0</v>
      </c>
      <c r="R280" s="128">
        <f t="shared" si="75"/>
        <v>0</v>
      </c>
      <c r="S280" s="128">
        <f t="shared" si="72"/>
        <v>0</v>
      </c>
      <c r="T280" s="146">
        <f t="shared" si="78"/>
        <v>0</v>
      </c>
      <c r="U280" s="128">
        <f t="shared" si="76"/>
        <v>0</v>
      </c>
      <c r="V280" s="129"/>
    </row>
    <row r="281" spans="1:22" ht="12.75" customHeight="1">
      <c r="A281" s="41"/>
      <c r="B281" s="39"/>
      <c r="C281" s="39"/>
      <c r="D281" s="37"/>
      <c r="E281" s="135" t="s">
        <v>508</v>
      </c>
      <c r="F281" s="127" t="s">
        <v>509</v>
      </c>
      <c r="G281" s="150">
        <v>0</v>
      </c>
      <c r="H281" s="150">
        <v>0</v>
      </c>
      <c r="I281" s="150">
        <v>0</v>
      </c>
      <c r="J281" s="128">
        <f t="shared" si="67"/>
        <v>0</v>
      </c>
      <c r="K281" s="128">
        <f t="shared" si="73"/>
        <v>0</v>
      </c>
      <c r="L281" s="128">
        <f t="shared" si="77"/>
        <v>0</v>
      </c>
      <c r="M281" s="128">
        <f t="shared" si="68"/>
        <v>0</v>
      </c>
      <c r="N281" s="128">
        <f t="shared" si="69"/>
        <v>0</v>
      </c>
      <c r="O281" s="128">
        <f t="shared" si="70"/>
        <v>0</v>
      </c>
      <c r="P281" s="128">
        <f t="shared" si="71"/>
        <v>0</v>
      </c>
      <c r="Q281" s="128">
        <f t="shared" si="74"/>
        <v>0</v>
      </c>
      <c r="R281" s="128">
        <f t="shared" si="75"/>
        <v>0</v>
      </c>
      <c r="S281" s="128">
        <f t="shared" si="72"/>
        <v>0</v>
      </c>
      <c r="T281" s="146">
        <f t="shared" si="78"/>
        <v>0</v>
      </c>
      <c r="U281" s="128">
        <f t="shared" si="76"/>
        <v>0</v>
      </c>
      <c r="V281" s="136"/>
    </row>
    <row r="282" spans="1:22" s="142" customFormat="1" ht="20.25" customHeight="1">
      <c r="A282" s="177" t="s">
        <v>261</v>
      </c>
      <c r="B282" s="178" t="s">
        <v>262</v>
      </c>
      <c r="C282" s="178" t="s">
        <v>197</v>
      </c>
      <c r="D282" s="145" t="s">
        <v>197</v>
      </c>
      <c r="E282" s="139" t="s">
        <v>263</v>
      </c>
      <c r="F282" s="145"/>
      <c r="G282" s="145">
        <f aca="true" t="shared" si="79" ref="G282:L282">G284+G303+G310+G318</f>
        <v>306084.2</v>
      </c>
      <c r="H282" s="145">
        <f t="shared" si="79"/>
        <v>154484.2</v>
      </c>
      <c r="I282" s="145">
        <f t="shared" si="79"/>
        <v>151600</v>
      </c>
      <c r="J282" s="145">
        <f t="shared" si="79"/>
        <v>500873.98</v>
      </c>
      <c r="K282" s="145">
        <f t="shared" si="79"/>
        <v>263704.88</v>
      </c>
      <c r="L282" s="145">
        <f t="shared" si="79"/>
        <v>237169.1</v>
      </c>
      <c r="M282" s="128">
        <f t="shared" si="68"/>
        <v>194789.78</v>
      </c>
      <c r="N282" s="128">
        <f t="shared" si="69"/>
        <v>109220.68</v>
      </c>
      <c r="O282" s="128">
        <f t="shared" si="70"/>
        <v>85569.1</v>
      </c>
      <c r="P282" s="128">
        <f t="shared" si="71"/>
        <v>582589.4344</v>
      </c>
      <c r="Q282" s="145">
        <f>Q284+Q303+Q310+Q318</f>
        <v>297986.51440000004</v>
      </c>
      <c r="R282" s="145">
        <f>R284+R303+R310+R318</f>
        <v>284602.92</v>
      </c>
      <c r="S282" s="128">
        <f t="shared" si="72"/>
        <v>684207.99556</v>
      </c>
      <c r="T282" s="145">
        <f>T284+T303+T310+T318</f>
        <v>342684.49156</v>
      </c>
      <c r="U282" s="145">
        <f>U284+U303+U310+U318</f>
        <v>341523.50399999996</v>
      </c>
      <c r="V282" s="141"/>
    </row>
    <row r="283" spans="1:22" ht="12.75" customHeight="1">
      <c r="A283" s="41"/>
      <c r="B283" s="39"/>
      <c r="C283" s="39"/>
      <c r="D283" s="37"/>
      <c r="E283" s="135" t="s">
        <v>5</v>
      </c>
      <c r="F283" s="37"/>
      <c r="G283" s="37"/>
      <c r="H283" s="37"/>
      <c r="I283" s="37"/>
      <c r="J283" s="128">
        <f t="shared" si="67"/>
        <v>0</v>
      </c>
      <c r="K283" s="128">
        <f t="shared" si="73"/>
        <v>0</v>
      </c>
      <c r="L283" s="128">
        <f t="shared" si="77"/>
        <v>0</v>
      </c>
      <c r="M283" s="128">
        <f t="shared" si="68"/>
        <v>0</v>
      </c>
      <c r="N283" s="128">
        <f t="shared" si="69"/>
        <v>0</v>
      </c>
      <c r="O283" s="128">
        <f t="shared" si="70"/>
        <v>0</v>
      </c>
      <c r="P283" s="128">
        <f t="shared" si="71"/>
        <v>0</v>
      </c>
      <c r="Q283" s="128">
        <f t="shared" si="74"/>
        <v>0</v>
      </c>
      <c r="R283" s="128">
        <f t="shared" si="75"/>
        <v>0</v>
      </c>
      <c r="S283" s="128">
        <f t="shared" si="72"/>
        <v>0</v>
      </c>
      <c r="T283" s="146">
        <f t="shared" si="78"/>
        <v>0</v>
      </c>
      <c r="U283" s="128">
        <f t="shared" si="76"/>
        <v>0</v>
      </c>
      <c r="V283" s="136"/>
    </row>
    <row r="284" spans="1:22" s="142" customFormat="1" ht="18" customHeight="1">
      <c r="A284" s="177" t="s">
        <v>264</v>
      </c>
      <c r="B284" s="178" t="s">
        <v>262</v>
      </c>
      <c r="C284" s="178" t="s">
        <v>200</v>
      </c>
      <c r="D284" s="145" t="s">
        <v>197</v>
      </c>
      <c r="E284" s="139" t="s">
        <v>265</v>
      </c>
      <c r="F284" s="145"/>
      <c r="G284" s="145">
        <f>G286</f>
        <v>275892.2</v>
      </c>
      <c r="H284" s="145">
        <f>H286</f>
        <v>134292.2</v>
      </c>
      <c r="I284" s="145">
        <f>I286</f>
        <v>141600</v>
      </c>
      <c r="J284" s="128">
        <f t="shared" si="67"/>
        <v>448236.62</v>
      </c>
      <c r="K284" s="145">
        <f>K286</f>
        <v>226867.52000000002</v>
      </c>
      <c r="L284" s="145">
        <f>L286</f>
        <v>221369.1</v>
      </c>
      <c r="M284" s="128">
        <f t="shared" si="68"/>
        <v>172344.42</v>
      </c>
      <c r="N284" s="128">
        <f t="shared" si="69"/>
        <v>92575.32</v>
      </c>
      <c r="O284" s="128">
        <f t="shared" si="70"/>
        <v>79769.1</v>
      </c>
      <c r="P284" s="128">
        <f t="shared" si="71"/>
        <v>522003.2176</v>
      </c>
      <c r="Q284" s="128">
        <f t="shared" si="74"/>
        <v>256360.29760000002</v>
      </c>
      <c r="R284" s="128">
        <f t="shared" si="75"/>
        <v>265642.92</v>
      </c>
      <c r="S284" s="128">
        <f t="shared" si="72"/>
        <v>613585.84624</v>
      </c>
      <c r="T284" s="146">
        <f t="shared" si="78"/>
        <v>294814.34224</v>
      </c>
      <c r="U284" s="128">
        <f t="shared" si="76"/>
        <v>318771.50399999996</v>
      </c>
      <c r="V284" s="141"/>
    </row>
    <row r="285" spans="1:22" ht="12.75" customHeight="1">
      <c r="A285" s="41"/>
      <c r="B285" s="39"/>
      <c r="C285" s="39"/>
      <c r="D285" s="37"/>
      <c r="E285" s="135" t="s">
        <v>202</v>
      </c>
      <c r="F285" s="37"/>
      <c r="G285" s="37"/>
      <c r="H285" s="37"/>
      <c r="I285" s="37"/>
      <c r="J285" s="128">
        <f t="shared" si="67"/>
        <v>0</v>
      </c>
      <c r="K285" s="128">
        <f t="shared" si="73"/>
        <v>0</v>
      </c>
      <c r="L285" s="128">
        <f t="shared" si="77"/>
        <v>0</v>
      </c>
      <c r="M285" s="128">
        <f t="shared" si="68"/>
        <v>0</v>
      </c>
      <c r="N285" s="128">
        <f t="shared" si="69"/>
        <v>0</v>
      </c>
      <c r="O285" s="128">
        <f t="shared" si="70"/>
        <v>0</v>
      </c>
      <c r="P285" s="128">
        <f t="shared" si="71"/>
        <v>0</v>
      </c>
      <c r="Q285" s="128">
        <f t="shared" si="74"/>
        <v>0</v>
      </c>
      <c r="R285" s="128">
        <f t="shared" si="75"/>
        <v>0</v>
      </c>
      <c r="S285" s="128">
        <f t="shared" si="72"/>
        <v>0</v>
      </c>
      <c r="T285" s="146">
        <f t="shared" si="78"/>
        <v>0</v>
      </c>
      <c r="U285" s="128">
        <f t="shared" si="76"/>
        <v>0</v>
      </c>
      <c r="V285" s="136"/>
    </row>
    <row r="286" spans="1:22" ht="12.75" customHeight="1">
      <c r="A286" s="126" t="s">
        <v>266</v>
      </c>
      <c r="B286" s="127" t="s">
        <v>262</v>
      </c>
      <c r="C286" s="127" t="s">
        <v>200</v>
      </c>
      <c r="D286" s="127" t="s">
        <v>200</v>
      </c>
      <c r="E286" s="135" t="s">
        <v>265</v>
      </c>
      <c r="F286" s="37"/>
      <c r="G286" s="37">
        <f>G288+G293+G295+G297+G299+G301</f>
        <v>275892.2</v>
      </c>
      <c r="H286" s="37">
        <f>H288+H293+H295+H297+H299+H301</f>
        <v>134292.2</v>
      </c>
      <c r="I286" s="37">
        <f>I288+I293+I295+I297+I299+I301</f>
        <v>141600</v>
      </c>
      <c r="J286" s="128">
        <f t="shared" si="67"/>
        <v>448236.62</v>
      </c>
      <c r="K286" s="37">
        <f>K288+K293+K295+K297+K299+K301</f>
        <v>226867.52000000002</v>
      </c>
      <c r="L286" s="37">
        <f>L288+L293+L295+L297+L299+L301</f>
        <v>221369.1</v>
      </c>
      <c r="M286" s="128">
        <f t="shared" si="68"/>
        <v>172344.42</v>
      </c>
      <c r="N286" s="128">
        <f t="shared" si="69"/>
        <v>92575.32</v>
      </c>
      <c r="O286" s="128">
        <f t="shared" si="70"/>
        <v>79769.1</v>
      </c>
      <c r="P286" s="128">
        <f t="shared" si="71"/>
        <v>522003.2176</v>
      </c>
      <c r="Q286" s="128">
        <f t="shared" si="74"/>
        <v>256360.29760000002</v>
      </c>
      <c r="R286" s="128">
        <f t="shared" si="75"/>
        <v>265642.92</v>
      </c>
      <c r="S286" s="128">
        <f t="shared" si="72"/>
        <v>613585.84624</v>
      </c>
      <c r="T286" s="146">
        <f t="shared" si="78"/>
        <v>294814.34224</v>
      </c>
      <c r="U286" s="128">
        <f t="shared" si="76"/>
        <v>318771.50399999996</v>
      </c>
      <c r="V286" s="136"/>
    </row>
    <row r="287" spans="1:22" ht="12.75" customHeight="1">
      <c r="A287" s="41"/>
      <c r="B287" s="39"/>
      <c r="C287" s="39"/>
      <c r="D287" s="37"/>
      <c r="E287" s="135" t="s">
        <v>5</v>
      </c>
      <c r="F287" s="37"/>
      <c r="G287" s="37"/>
      <c r="H287" s="37"/>
      <c r="I287" s="37"/>
      <c r="J287" s="128">
        <f t="shared" si="67"/>
        <v>0</v>
      </c>
      <c r="K287" s="128">
        <f t="shared" si="73"/>
        <v>0</v>
      </c>
      <c r="L287" s="128">
        <f t="shared" si="77"/>
        <v>0</v>
      </c>
      <c r="M287" s="128">
        <f t="shared" si="68"/>
        <v>0</v>
      </c>
      <c r="N287" s="128">
        <f t="shared" si="69"/>
        <v>0</v>
      </c>
      <c r="O287" s="128">
        <f t="shared" si="70"/>
        <v>0</v>
      </c>
      <c r="P287" s="128">
        <f t="shared" si="71"/>
        <v>0</v>
      </c>
      <c r="Q287" s="128">
        <f t="shared" si="74"/>
        <v>0</v>
      </c>
      <c r="R287" s="128">
        <f t="shared" si="75"/>
        <v>0</v>
      </c>
      <c r="S287" s="128">
        <f t="shared" si="72"/>
        <v>0</v>
      </c>
      <c r="T287" s="146">
        <f t="shared" si="78"/>
        <v>0</v>
      </c>
      <c r="U287" s="128">
        <f t="shared" si="76"/>
        <v>0</v>
      </c>
      <c r="V287" s="136"/>
    </row>
    <row r="288" spans="1:22" s="130" customFormat="1" ht="15" customHeight="1">
      <c r="A288" s="45"/>
      <c r="B288" s="40"/>
      <c r="C288" s="40"/>
      <c r="D288" s="46"/>
      <c r="E288" s="139" t="s">
        <v>638</v>
      </c>
      <c r="F288" s="145"/>
      <c r="G288" s="145">
        <f>G289+G290+G292+G291</f>
        <v>255892.2</v>
      </c>
      <c r="H288" s="145">
        <f>H289+H290+H292+H291</f>
        <v>114292.2</v>
      </c>
      <c r="I288" s="145">
        <f>I289+I290+I292+I291</f>
        <v>141600</v>
      </c>
      <c r="J288" s="128">
        <f t="shared" si="67"/>
        <v>404236.62</v>
      </c>
      <c r="K288" s="145">
        <f>K289+K290+K292+K291</f>
        <v>182867.52000000002</v>
      </c>
      <c r="L288" s="145">
        <f>L289+L290+L292+L291</f>
        <v>221369.1</v>
      </c>
      <c r="M288" s="128">
        <f t="shared" si="68"/>
        <v>148344.42000000004</v>
      </c>
      <c r="N288" s="128">
        <f t="shared" si="69"/>
        <v>68575.32000000002</v>
      </c>
      <c r="O288" s="128">
        <f t="shared" si="70"/>
        <v>79769.1</v>
      </c>
      <c r="P288" s="128">
        <f t="shared" si="71"/>
        <v>472283.2176</v>
      </c>
      <c r="Q288" s="128">
        <f t="shared" si="74"/>
        <v>206640.29760000002</v>
      </c>
      <c r="R288" s="128">
        <f t="shared" si="75"/>
        <v>265642.92</v>
      </c>
      <c r="S288" s="128">
        <f t="shared" si="72"/>
        <v>556407.84624</v>
      </c>
      <c r="T288" s="146">
        <f t="shared" si="78"/>
        <v>237636.34224000003</v>
      </c>
      <c r="U288" s="128">
        <f t="shared" si="76"/>
        <v>318771.50399999996</v>
      </c>
      <c r="V288" s="129"/>
    </row>
    <row r="289" spans="1:22" ht="20.25" customHeight="1">
      <c r="A289" s="41"/>
      <c r="B289" s="39"/>
      <c r="C289" s="39"/>
      <c r="D289" s="37"/>
      <c r="E289" s="135" t="s">
        <v>458</v>
      </c>
      <c r="F289" s="127" t="s">
        <v>459</v>
      </c>
      <c r="G289" s="150">
        <f>H289+I289</f>
        <v>114292.2</v>
      </c>
      <c r="H289" s="150">
        <v>114292.2</v>
      </c>
      <c r="I289" s="150">
        <v>0</v>
      </c>
      <c r="J289" s="128">
        <f t="shared" si="67"/>
        <v>182867.52000000002</v>
      </c>
      <c r="K289" s="128">
        <f>H289*60/100+H289</f>
        <v>182867.52000000002</v>
      </c>
      <c r="L289" s="128">
        <f t="shared" si="77"/>
        <v>0</v>
      </c>
      <c r="M289" s="128">
        <f t="shared" si="68"/>
        <v>68575.32000000002</v>
      </c>
      <c r="N289" s="128">
        <f t="shared" si="69"/>
        <v>68575.32000000002</v>
      </c>
      <c r="O289" s="128">
        <f t="shared" si="70"/>
        <v>0</v>
      </c>
      <c r="P289" s="128">
        <f t="shared" si="71"/>
        <v>206640.29760000002</v>
      </c>
      <c r="Q289" s="128">
        <f t="shared" si="74"/>
        <v>206640.29760000002</v>
      </c>
      <c r="R289" s="128">
        <f t="shared" si="75"/>
        <v>0</v>
      </c>
      <c r="S289" s="128">
        <f t="shared" si="72"/>
        <v>237636.34224000003</v>
      </c>
      <c r="T289" s="146">
        <f t="shared" si="78"/>
        <v>237636.34224000003</v>
      </c>
      <c r="U289" s="128">
        <f t="shared" si="76"/>
        <v>0</v>
      </c>
      <c r="V289" s="136"/>
    </row>
    <row r="290" spans="1:22" ht="24.75" customHeight="1">
      <c r="A290" s="41"/>
      <c r="B290" s="39"/>
      <c r="C290" s="39"/>
      <c r="D290" s="37"/>
      <c r="E290" s="149" t="s">
        <v>470</v>
      </c>
      <c r="F290" s="38" t="s">
        <v>471</v>
      </c>
      <c r="G290" s="150">
        <f>H290+I290</f>
        <v>0</v>
      </c>
      <c r="H290" s="150">
        <v>0</v>
      </c>
      <c r="I290" s="150">
        <v>0</v>
      </c>
      <c r="J290" s="128">
        <f t="shared" si="67"/>
        <v>0</v>
      </c>
      <c r="K290" s="128">
        <f t="shared" si="73"/>
        <v>0</v>
      </c>
      <c r="L290" s="128">
        <f t="shared" si="77"/>
        <v>0</v>
      </c>
      <c r="M290" s="128">
        <f t="shared" si="68"/>
        <v>0</v>
      </c>
      <c r="N290" s="128">
        <f t="shared" si="69"/>
        <v>0</v>
      </c>
      <c r="O290" s="128">
        <f t="shared" si="70"/>
        <v>0</v>
      </c>
      <c r="P290" s="128">
        <f t="shared" si="71"/>
        <v>0</v>
      </c>
      <c r="Q290" s="128">
        <f t="shared" si="74"/>
        <v>0</v>
      </c>
      <c r="R290" s="128">
        <f t="shared" si="75"/>
        <v>0</v>
      </c>
      <c r="S290" s="128">
        <f t="shared" si="72"/>
        <v>0</v>
      </c>
      <c r="T290" s="146">
        <f t="shared" si="78"/>
        <v>0</v>
      </c>
      <c r="U290" s="128">
        <f t="shared" si="76"/>
        <v>0</v>
      </c>
      <c r="V290" s="136"/>
    </row>
    <row r="291" spans="1:22" ht="18.75" customHeight="1">
      <c r="A291" s="41"/>
      <c r="B291" s="39"/>
      <c r="C291" s="39"/>
      <c r="D291" s="37"/>
      <c r="E291" s="149" t="s">
        <v>794</v>
      </c>
      <c r="F291" s="38">
        <v>5121</v>
      </c>
      <c r="G291" s="150">
        <f>H291+I291</f>
        <v>123600</v>
      </c>
      <c r="H291" s="150">
        <v>0</v>
      </c>
      <c r="I291" s="150">
        <v>123600</v>
      </c>
      <c r="J291" s="128">
        <f t="shared" si="67"/>
        <v>193153.1</v>
      </c>
      <c r="K291" s="128">
        <f t="shared" si="73"/>
        <v>0</v>
      </c>
      <c r="L291" s="128">
        <v>193153.1</v>
      </c>
      <c r="M291" s="128">
        <f t="shared" si="68"/>
        <v>69553.1</v>
      </c>
      <c r="N291" s="128">
        <f t="shared" si="69"/>
        <v>0</v>
      </c>
      <c r="O291" s="128">
        <f t="shared" si="70"/>
        <v>69553.1</v>
      </c>
      <c r="P291" s="128">
        <f t="shared" si="71"/>
        <v>231783.72</v>
      </c>
      <c r="Q291" s="128">
        <f t="shared" si="74"/>
        <v>0</v>
      </c>
      <c r="R291" s="128">
        <f t="shared" si="75"/>
        <v>231783.72</v>
      </c>
      <c r="S291" s="128">
        <f t="shared" si="72"/>
        <v>278140.46400000004</v>
      </c>
      <c r="T291" s="146">
        <f t="shared" si="78"/>
        <v>0</v>
      </c>
      <c r="U291" s="128">
        <f t="shared" si="76"/>
        <v>278140.46400000004</v>
      </c>
      <c r="V291" s="136"/>
    </row>
    <row r="292" spans="1:22" ht="19.5" customHeight="1">
      <c r="A292" s="41"/>
      <c r="B292" s="39"/>
      <c r="C292" s="39"/>
      <c r="D292" s="37"/>
      <c r="E292" s="149" t="s">
        <v>755</v>
      </c>
      <c r="F292" s="38">
        <v>5129</v>
      </c>
      <c r="G292" s="150">
        <f>H292+I292</f>
        <v>18000</v>
      </c>
      <c r="H292" s="150">
        <v>0</v>
      </c>
      <c r="I292" s="150">
        <v>18000</v>
      </c>
      <c r="J292" s="128">
        <f t="shared" si="67"/>
        <v>28216</v>
      </c>
      <c r="K292" s="128">
        <f t="shared" si="73"/>
        <v>0</v>
      </c>
      <c r="L292" s="128">
        <v>28216</v>
      </c>
      <c r="M292" s="128">
        <f t="shared" si="68"/>
        <v>10216</v>
      </c>
      <c r="N292" s="128">
        <f t="shared" si="69"/>
        <v>0</v>
      </c>
      <c r="O292" s="128">
        <f t="shared" si="70"/>
        <v>10216</v>
      </c>
      <c r="P292" s="128">
        <f t="shared" si="71"/>
        <v>33859.2</v>
      </c>
      <c r="Q292" s="128">
        <f t="shared" si="74"/>
        <v>0</v>
      </c>
      <c r="R292" s="128">
        <f t="shared" si="75"/>
        <v>33859.2</v>
      </c>
      <c r="S292" s="128">
        <f t="shared" si="72"/>
        <v>40631.03999999999</v>
      </c>
      <c r="T292" s="146">
        <f t="shared" si="78"/>
        <v>0</v>
      </c>
      <c r="U292" s="128">
        <f t="shared" si="76"/>
        <v>40631.03999999999</v>
      </c>
      <c r="V292" s="136"/>
    </row>
    <row r="293" spans="1:22" s="130" customFormat="1" ht="21" customHeight="1">
      <c r="A293" s="45"/>
      <c r="B293" s="40"/>
      <c r="C293" s="40"/>
      <c r="D293" s="46"/>
      <c r="E293" s="139" t="s">
        <v>639</v>
      </c>
      <c r="F293" s="145"/>
      <c r="G293" s="145">
        <f aca="true" t="shared" si="80" ref="G293:L293">G294</f>
        <v>20000</v>
      </c>
      <c r="H293" s="145">
        <f t="shared" si="80"/>
        <v>20000</v>
      </c>
      <c r="I293" s="145">
        <f t="shared" si="80"/>
        <v>0</v>
      </c>
      <c r="J293" s="145">
        <f t="shared" si="80"/>
        <v>44000</v>
      </c>
      <c r="K293" s="145">
        <f t="shared" si="80"/>
        <v>44000</v>
      </c>
      <c r="L293" s="145">
        <f t="shared" si="80"/>
        <v>0</v>
      </c>
      <c r="M293" s="128">
        <f t="shared" si="68"/>
        <v>24000</v>
      </c>
      <c r="N293" s="128">
        <f t="shared" si="69"/>
        <v>24000</v>
      </c>
      <c r="O293" s="128">
        <f t="shared" si="70"/>
        <v>0</v>
      </c>
      <c r="P293" s="128">
        <f t="shared" si="71"/>
        <v>49720</v>
      </c>
      <c r="Q293" s="128">
        <f t="shared" si="74"/>
        <v>49720</v>
      </c>
      <c r="R293" s="128">
        <f t="shared" si="75"/>
        <v>0</v>
      </c>
      <c r="S293" s="128">
        <f t="shared" si="72"/>
        <v>57178</v>
      </c>
      <c r="T293" s="146">
        <f t="shared" si="78"/>
        <v>57178</v>
      </c>
      <c r="U293" s="128">
        <f t="shared" si="76"/>
        <v>0</v>
      </c>
      <c r="V293" s="129"/>
    </row>
    <row r="294" spans="1:22" ht="12.75" customHeight="1">
      <c r="A294" s="41"/>
      <c r="B294" s="39"/>
      <c r="C294" s="39"/>
      <c r="D294" s="37"/>
      <c r="E294" s="135" t="s">
        <v>395</v>
      </c>
      <c r="F294" s="127" t="s">
        <v>394</v>
      </c>
      <c r="G294" s="150">
        <f>H294+I294</f>
        <v>20000</v>
      </c>
      <c r="H294" s="150">
        <v>20000</v>
      </c>
      <c r="I294" s="150">
        <v>0</v>
      </c>
      <c r="J294" s="128">
        <f t="shared" si="67"/>
        <v>44000</v>
      </c>
      <c r="K294" s="128">
        <f>H294*120/100+H294</f>
        <v>44000</v>
      </c>
      <c r="L294" s="128">
        <f t="shared" si="77"/>
        <v>0</v>
      </c>
      <c r="M294" s="128">
        <f t="shared" si="68"/>
        <v>24000</v>
      </c>
      <c r="N294" s="128">
        <f t="shared" si="69"/>
        <v>24000</v>
      </c>
      <c r="O294" s="128">
        <f t="shared" si="70"/>
        <v>0</v>
      </c>
      <c r="P294" s="128">
        <f t="shared" si="71"/>
        <v>49720</v>
      </c>
      <c r="Q294" s="128">
        <f t="shared" si="74"/>
        <v>49720</v>
      </c>
      <c r="R294" s="128">
        <f t="shared" si="75"/>
        <v>0</v>
      </c>
      <c r="S294" s="128">
        <f t="shared" si="72"/>
        <v>57178</v>
      </c>
      <c r="T294" s="146">
        <f t="shared" si="78"/>
        <v>57178</v>
      </c>
      <c r="U294" s="128">
        <f t="shared" si="76"/>
        <v>0</v>
      </c>
      <c r="V294" s="136"/>
    </row>
    <row r="295" spans="1:22" s="130" customFormat="1" ht="53.25" customHeight="1">
      <c r="A295" s="45"/>
      <c r="B295" s="40"/>
      <c r="C295" s="40"/>
      <c r="D295" s="46"/>
      <c r="E295" s="139" t="s">
        <v>640</v>
      </c>
      <c r="F295" s="145"/>
      <c r="G295" s="145">
        <f>G296</f>
        <v>0</v>
      </c>
      <c r="H295" s="145">
        <f>H296</f>
        <v>0</v>
      </c>
      <c r="I295" s="145">
        <f>I296</f>
        <v>0</v>
      </c>
      <c r="J295" s="128">
        <f t="shared" si="67"/>
        <v>0</v>
      </c>
      <c r="K295" s="128">
        <f t="shared" si="73"/>
        <v>0</v>
      </c>
      <c r="L295" s="128">
        <f t="shared" si="77"/>
        <v>0</v>
      </c>
      <c r="M295" s="128">
        <f t="shared" si="68"/>
        <v>0</v>
      </c>
      <c r="N295" s="128">
        <f t="shared" si="69"/>
        <v>0</v>
      </c>
      <c r="O295" s="128">
        <f t="shared" si="70"/>
        <v>0</v>
      </c>
      <c r="P295" s="128">
        <f t="shared" si="71"/>
        <v>0</v>
      </c>
      <c r="Q295" s="128">
        <f t="shared" si="74"/>
        <v>0</v>
      </c>
      <c r="R295" s="128">
        <f t="shared" si="75"/>
        <v>0</v>
      </c>
      <c r="S295" s="128">
        <f t="shared" si="72"/>
        <v>0</v>
      </c>
      <c r="T295" s="146">
        <f t="shared" si="78"/>
        <v>0</v>
      </c>
      <c r="U295" s="128">
        <f t="shared" si="76"/>
        <v>0</v>
      </c>
      <c r="V295" s="129"/>
    </row>
    <row r="296" spans="1:22" ht="12.75" customHeight="1">
      <c r="A296" s="41"/>
      <c r="B296" s="39"/>
      <c r="C296" s="39"/>
      <c r="D296" s="37"/>
      <c r="E296" s="135" t="s">
        <v>508</v>
      </c>
      <c r="F296" s="127" t="s">
        <v>509</v>
      </c>
      <c r="G296" s="150">
        <f>H296+I296</f>
        <v>0</v>
      </c>
      <c r="H296" s="150">
        <v>0</v>
      </c>
      <c r="I296" s="150">
        <v>0</v>
      </c>
      <c r="J296" s="128">
        <f t="shared" si="67"/>
        <v>0</v>
      </c>
      <c r="K296" s="128">
        <f t="shared" si="73"/>
        <v>0</v>
      </c>
      <c r="L296" s="128">
        <f t="shared" si="77"/>
        <v>0</v>
      </c>
      <c r="M296" s="128">
        <f t="shared" si="68"/>
        <v>0</v>
      </c>
      <c r="N296" s="128">
        <f t="shared" si="69"/>
        <v>0</v>
      </c>
      <c r="O296" s="128">
        <f t="shared" si="70"/>
        <v>0</v>
      </c>
      <c r="P296" s="128">
        <f t="shared" si="71"/>
        <v>0</v>
      </c>
      <c r="Q296" s="128">
        <f t="shared" si="74"/>
        <v>0</v>
      </c>
      <c r="R296" s="128">
        <f t="shared" si="75"/>
        <v>0</v>
      </c>
      <c r="S296" s="128">
        <f t="shared" si="72"/>
        <v>0</v>
      </c>
      <c r="T296" s="146">
        <f t="shared" si="78"/>
        <v>0</v>
      </c>
      <c r="U296" s="128">
        <f t="shared" si="76"/>
        <v>0</v>
      </c>
      <c r="V296" s="136"/>
    </row>
    <row r="297" spans="1:22" s="130" customFormat="1" ht="45" customHeight="1">
      <c r="A297" s="45"/>
      <c r="B297" s="40"/>
      <c r="C297" s="40"/>
      <c r="D297" s="46"/>
      <c r="E297" s="139" t="s">
        <v>641</v>
      </c>
      <c r="F297" s="145"/>
      <c r="G297" s="145">
        <f>G298</f>
        <v>0</v>
      </c>
      <c r="H297" s="145">
        <f>H298</f>
        <v>0</v>
      </c>
      <c r="I297" s="145">
        <f>I298</f>
        <v>0</v>
      </c>
      <c r="J297" s="128">
        <f t="shared" si="67"/>
        <v>0</v>
      </c>
      <c r="K297" s="128">
        <f t="shared" si="73"/>
        <v>0</v>
      </c>
      <c r="L297" s="128">
        <f t="shared" si="77"/>
        <v>0</v>
      </c>
      <c r="M297" s="128">
        <f t="shared" si="68"/>
        <v>0</v>
      </c>
      <c r="N297" s="128">
        <f t="shared" si="69"/>
        <v>0</v>
      </c>
      <c r="O297" s="128">
        <f t="shared" si="70"/>
        <v>0</v>
      </c>
      <c r="P297" s="128">
        <f t="shared" si="71"/>
        <v>0</v>
      </c>
      <c r="Q297" s="128">
        <f t="shared" si="74"/>
        <v>0</v>
      </c>
      <c r="R297" s="128">
        <f t="shared" si="75"/>
        <v>0</v>
      </c>
      <c r="S297" s="128">
        <f t="shared" si="72"/>
        <v>0</v>
      </c>
      <c r="T297" s="146">
        <f t="shared" si="78"/>
        <v>0</v>
      </c>
      <c r="U297" s="128">
        <f t="shared" si="76"/>
        <v>0</v>
      </c>
      <c r="V297" s="129"/>
    </row>
    <row r="298" spans="1:22" ht="12.75" customHeight="1">
      <c r="A298" s="41"/>
      <c r="B298" s="39"/>
      <c r="C298" s="39"/>
      <c r="D298" s="37"/>
      <c r="E298" s="135" t="s">
        <v>508</v>
      </c>
      <c r="F298" s="127" t="s">
        <v>509</v>
      </c>
      <c r="G298" s="150">
        <f>H298+I298</f>
        <v>0</v>
      </c>
      <c r="H298" s="150">
        <v>0</v>
      </c>
      <c r="I298" s="150">
        <v>0</v>
      </c>
      <c r="J298" s="128">
        <f t="shared" si="67"/>
        <v>0</v>
      </c>
      <c r="K298" s="128">
        <f t="shared" si="73"/>
        <v>0</v>
      </c>
      <c r="L298" s="128">
        <f t="shared" si="77"/>
        <v>0</v>
      </c>
      <c r="M298" s="128">
        <f t="shared" si="68"/>
        <v>0</v>
      </c>
      <c r="N298" s="128">
        <f t="shared" si="69"/>
        <v>0</v>
      </c>
      <c r="O298" s="128">
        <f t="shared" si="70"/>
        <v>0</v>
      </c>
      <c r="P298" s="128">
        <f t="shared" si="71"/>
        <v>0</v>
      </c>
      <c r="Q298" s="128">
        <f t="shared" si="74"/>
        <v>0</v>
      </c>
      <c r="R298" s="128">
        <f t="shared" si="75"/>
        <v>0</v>
      </c>
      <c r="S298" s="128">
        <f t="shared" si="72"/>
        <v>0</v>
      </c>
      <c r="T298" s="146">
        <f t="shared" si="78"/>
        <v>0</v>
      </c>
      <c r="U298" s="128">
        <f t="shared" si="76"/>
        <v>0</v>
      </c>
      <c r="V298" s="136"/>
    </row>
    <row r="299" spans="1:22" s="130" customFormat="1" ht="57.75" customHeight="1">
      <c r="A299" s="45"/>
      <c r="B299" s="40"/>
      <c r="C299" s="40"/>
      <c r="D299" s="46"/>
      <c r="E299" s="139" t="s">
        <v>642</v>
      </c>
      <c r="F299" s="145"/>
      <c r="G299" s="145">
        <f>G300</f>
        <v>0</v>
      </c>
      <c r="H299" s="145">
        <f>H300</f>
        <v>0</v>
      </c>
      <c r="I299" s="145">
        <f>I300</f>
        <v>0</v>
      </c>
      <c r="J299" s="128">
        <f t="shared" si="67"/>
        <v>0</v>
      </c>
      <c r="K299" s="128">
        <f t="shared" si="73"/>
        <v>0</v>
      </c>
      <c r="L299" s="128">
        <f t="shared" si="77"/>
        <v>0</v>
      </c>
      <c r="M299" s="128">
        <f t="shared" si="68"/>
        <v>0</v>
      </c>
      <c r="N299" s="128">
        <f t="shared" si="69"/>
        <v>0</v>
      </c>
      <c r="O299" s="128">
        <f t="shared" si="70"/>
        <v>0</v>
      </c>
      <c r="P299" s="128">
        <f t="shared" si="71"/>
        <v>0</v>
      </c>
      <c r="Q299" s="128">
        <f t="shared" si="74"/>
        <v>0</v>
      </c>
      <c r="R299" s="128">
        <f t="shared" si="75"/>
        <v>0</v>
      </c>
      <c r="S299" s="128">
        <f t="shared" si="72"/>
        <v>0</v>
      </c>
      <c r="T299" s="146">
        <f t="shared" si="78"/>
        <v>0</v>
      </c>
      <c r="U299" s="128">
        <f t="shared" si="76"/>
        <v>0</v>
      </c>
      <c r="V299" s="129"/>
    </row>
    <row r="300" spans="1:22" ht="12.75" customHeight="1">
      <c r="A300" s="41"/>
      <c r="B300" s="39"/>
      <c r="C300" s="39"/>
      <c r="D300" s="37"/>
      <c r="E300" s="135" t="s">
        <v>508</v>
      </c>
      <c r="F300" s="127" t="s">
        <v>509</v>
      </c>
      <c r="G300" s="150">
        <f>H300+I300</f>
        <v>0</v>
      </c>
      <c r="H300" s="150">
        <v>0</v>
      </c>
      <c r="I300" s="150">
        <v>0</v>
      </c>
      <c r="J300" s="128">
        <f t="shared" si="67"/>
        <v>0</v>
      </c>
      <c r="K300" s="128">
        <f t="shared" si="73"/>
        <v>0</v>
      </c>
      <c r="L300" s="128">
        <f t="shared" si="77"/>
        <v>0</v>
      </c>
      <c r="M300" s="128">
        <f t="shared" si="68"/>
        <v>0</v>
      </c>
      <c r="N300" s="128">
        <f t="shared" si="69"/>
        <v>0</v>
      </c>
      <c r="O300" s="128">
        <f t="shared" si="70"/>
        <v>0</v>
      </c>
      <c r="P300" s="128">
        <f t="shared" si="71"/>
        <v>0</v>
      </c>
      <c r="Q300" s="128">
        <f t="shared" si="74"/>
        <v>0</v>
      </c>
      <c r="R300" s="128">
        <f t="shared" si="75"/>
        <v>0</v>
      </c>
      <c r="S300" s="128">
        <f t="shared" si="72"/>
        <v>0</v>
      </c>
      <c r="T300" s="146">
        <f t="shared" si="78"/>
        <v>0</v>
      </c>
      <c r="U300" s="128">
        <f t="shared" si="76"/>
        <v>0</v>
      </c>
      <c r="V300" s="136"/>
    </row>
    <row r="301" spans="1:22" s="130" customFormat="1" ht="59.25" customHeight="1">
      <c r="A301" s="45"/>
      <c r="B301" s="40"/>
      <c r="C301" s="40"/>
      <c r="D301" s="46"/>
      <c r="E301" s="139" t="s">
        <v>643</v>
      </c>
      <c r="F301" s="145"/>
      <c r="G301" s="145">
        <f>G302</f>
        <v>0</v>
      </c>
      <c r="H301" s="145">
        <f>H302</f>
        <v>0</v>
      </c>
      <c r="I301" s="145">
        <f>I302</f>
        <v>0</v>
      </c>
      <c r="J301" s="128">
        <f t="shared" si="67"/>
        <v>0</v>
      </c>
      <c r="K301" s="128">
        <f t="shared" si="73"/>
        <v>0</v>
      </c>
      <c r="L301" s="128">
        <f t="shared" si="77"/>
        <v>0</v>
      </c>
      <c r="M301" s="128">
        <f t="shared" si="68"/>
        <v>0</v>
      </c>
      <c r="N301" s="128">
        <f t="shared" si="69"/>
        <v>0</v>
      </c>
      <c r="O301" s="128">
        <f t="shared" si="70"/>
        <v>0</v>
      </c>
      <c r="P301" s="128">
        <f t="shared" si="71"/>
        <v>0</v>
      </c>
      <c r="Q301" s="128">
        <f t="shared" si="74"/>
        <v>0</v>
      </c>
      <c r="R301" s="128">
        <f t="shared" si="75"/>
        <v>0</v>
      </c>
      <c r="S301" s="128">
        <f t="shared" si="72"/>
        <v>0</v>
      </c>
      <c r="T301" s="146">
        <f t="shared" si="78"/>
        <v>0</v>
      </c>
      <c r="U301" s="128">
        <f t="shared" si="76"/>
        <v>0</v>
      </c>
      <c r="V301" s="129"/>
    </row>
    <row r="302" spans="1:22" ht="12.75" customHeight="1">
      <c r="A302" s="41"/>
      <c r="B302" s="39"/>
      <c r="C302" s="39"/>
      <c r="D302" s="37"/>
      <c r="E302" s="135" t="s">
        <v>508</v>
      </c>
      <c r="F302" s="127" t="s">
        <v>509</v>
      </c>
      <c r="G302" s="150">
        <f>H302+I302</f>
        <v>0</v>
      </c>
      <c r="H302" s="150">
        <v>0</v>
      </c>
      <c r="I302" s="150">
        <v>0</v>
      </c>
      <c r="J302" s="128">
        <f t="shared" si="67"/>
        <v>0</v>
      </c>
      <c r="K302" s="128">
        <f t="shared" si="73"/>
        <v>0</v>
      </c>
      <c r="L302" s="128">
        <f t="shared" si="77"/>
        <v>0</v>
      </c>
      <c r="M302" s="128">
        <f t="shared" si="68"/>
        <v>0</v>
      </c>
      <c r="N302" s="128">
        <f t="shared" si="69"/>
        <v>0</v>
      </c>
      <c r="O302" s="128">
        <f t="shared" si="70"/>
        <v>0</v>
      </c>
      <c r="P302" s="128">
        <f t="shared" si="71"/>
        <v>0</v>
      </c>
      <c r="Q302" s="128">
        <f t="shared" si="74"/>
        <v>0</v>
      </c>
      <c r="R302" s="128">
        <f t="shared" si="75"/>
        <v>0</v>
      </c>
      <c r="S302" s="128">
        <f t="shared" si="72"/>
        <v>0</v>
      </c>
      <c r="T302" s="146">
        <f t="shared" si="78"/>
        <v>0</v>
      </c>
      <c r="U302" s="128">
        <f t="shared" si="76"/>
        <v>0</v>
      </c>
      <c r="V302" s="136"/>
    </row>
    <row r="303" spans="1:22" s="142" customFormat="1" ht="21" customHeight="1">
      <c r="A303" s="177" t="s">
        <v>267</v>
      </c>
      <c r="B303" s="178" t="s">
        <v>262</v>
      </c>
      <c r="C303" s="178" t="s">
        <v>224</v>
      </c>
      <c r="D303" s="145" t="s">
        <v>197</v>
      </c>
      <c r="E303" s="139" t="s">
        <v>268</v>
      </c>
      <c r="F303" s="145"/>
      <c r="G303" s="145">
        <f aca="true" t="shared" si="81" ref="G303:L303">G305</f>
        <v>5000</v>
      </c>
      <c r="H303" s="145">
        <f t="shared" si="81"/>
        <v>5000</v>
      </c>
      <c r="I303" s="145">
        <f t="shared" si="81"/>
        <v>0</v>
      </c>
      <c r="J303" s="145">
        <f t="shared" si="81"/>
        <v>11000</v>
      </c>
      <c r="K303" s="145">
        <f t="shared" si="81"/>
        <v>11000</v>
      </c>
      <c r="L303" s="145">
        <f t="shared" si="81"/>
        <v>0</v>
      </c>
      <c r="M303" s="128">
        <f t="shared" si="68"/>
        <v>6000</v>
      </c>
      <c r="N303" s="128">
        <f t="shared" si="69"/>
        <v>6000</v>
      </c>
      <c r="O303" s="128">
        <f t="shared" si="70"/>
        <v>0</v>
      </c>
      <c r="P303" s="128">
        <f t="shared" si="71"/>
        <v>12430</v>
      </c>
      <c r="Q303" s="128">
        <f t="shared" si="74"/>
        <v>12430</v>
      </c>
      <c r="R303" s="128">
        <f t="shared" si="75"/>
        <v>0</v>
      </c>
      <c r="S303" s="128">
        <f t="shared" si="72"/>
        <v>14294.5</v>
      </c>
      <c r="T303" s="146">
        <f t="shared" si="78"/>
        <v>14294.5</v>
      </c>
      <c r="U303" s="128">
        <f t="shared" si="76"/>
        <v>0</v>
      </c>
      <c r="V303" s="141"/>
    </row>
    <row r="304" spans="1:22" ht="12.75" customHeight="1">
      <c r="A304" s="41"/>
      <c r="B304" s="39"/>
      <c r="C304" s="39"/>
      <c r="D304" s="37"/>
      <c r="E304" s="135" t="s">
        <v>202</v>
      </c>
      <c r="F304" s="37"/>
      <c r="G304" s="37"/>
      <c r="H304" s="37"/>
      <c r="I304" s="37"/>
      <c r="J304" s="128">
        <f t="shared" si="67"/>
        <v>0</v>
      </c>
      <c r="K304" s="128">
        <f t="shared" si="73"/>
        <v>0</v>
      </c>
      <c r="L304" s="128">
        <f t="shared" si="77"/>
        <v>0</v>
      </c>
      <c r="M304" s="128">
        <f t="shared" si="68"/>
        <v>0</v>
      </c>
      <c r="N304" s="128">
        <f t="shared" si="69"/>
        <v>0</v>
      </c>
      <c r="O304" s="128">
        <f t="shared" si="70"/>
        <v>0</v>
      </c>
      <c r="P304" s="128">
        <f t="shared" si="71"/>
        <v>0</v>
      </c>
      <c r="Q304" s="128">
        <f t="shared" si="74"/>
        <v>0</v>
      </c>
      <c r="R304" s="128">
        <f t="shared" si="75"/>
        <v>0</v>
      </c>
      <c r="S304" s="128">
        <f t="shared" si="72"/>
        <v>0</v>
      </c>
      <c r="T304" s="146">
        <f t="shared" si="78"/>
        <v>0</v>
      </c>
      <c r="U304" s="128">
        <f t="shared" si="76"/>
        <v>0</v>
      </c>
      <c r="V304" s="136"/>
    </row>
    <row r="305" spans="1:22" ht="12.75" customHeight="1">
      <c r="A305" s="126" t="s">
        <v>269</v>
      </c>
      <c r="B305" s="127" t="s">
        <v>262</v>
      </c>
      <c r="C305" s="127" t="s">
        <v>224</v>
      </c>
      <c r="D305" s="127" t="s">
        <v>200</v>
      </c>
      <c r="E305" s="135" t="s">
        <v>268</v>
      </c>
      <c r="F305" s="37"/>
      <c r="G305" s="151">
        <f>G307</f>
        <v>5000</v>
      </c>
      <c r="H305" s="151">
        <f>H307</f>
        <v>5000</v>
      </c>
      <c r="I305" s="151">
        <f>I307</f>
        <v>0</v>
      </c>
      <c r="J305" s="128">
        <f t="shared" si="67"/>
        <v>11000</v>
      </c>
      <c r="K305" s="151">
        <f>K307</f>
        <v>11000</v>
      </c>
      <c r="L305" s="128">
        <f t="shared" si="77"/>
        <v>0</v>
      </c>
      <c r="M305" s="128">
        <f t="shared" si="68"/>
        <v>6000</v>
      </c>
      <c r="N305" s="128">
        <f t="shared" si="69"/>
        <v>6000</v>
      </c>
      <c r="O305" s="128">
        <f t="shared" si="70"/>
        <v>0</v>
      </c>
      <c r="P305" s="128">
        <f t="shared" si="71"/>
        <v>12430</v>
      </c>
      <c r="Q305" s="128">
        <f t="shared" si="74"/>
        <v>12430</v>
      </c>
      <c r="R305" s="128">
        <f t="shared" si="75"/>
        <v>0</v>
      </c>
      <c r="S305" s="128">
        <f t="shared" si="72"/>
        <v>14294.5</v>
      </c>
      <c r="T305" s="146">
        <f t="shared" si="78"/>
        <v>14294.5</v>
      </c>
      <c r="U305" s="128">
        <f t="shared" si="76"/>
        <v>0</v>
      </c>
      <c r="V305" s="136"/>
    </row>
    <row r="306" spans="1:22" ht="12.75" customHeight="1">
      <c r="A306" s="41"/>
      <c r="B306" s="39"/>
      <c r="C306" s="39"/>
      <c r="D306" s="37"/>
      <c r="E306" s="135" t="s">
        <v>5</v>
      </c>
      <c r="F306" s="37"/>
      <c r="G306" s="37"/>
      <c r="H306" s="37"/>
      <c r="I306" s="37"/>
      <c r="J306" s="128">
        <f t="shared" si="67"/>
        <v>0</v>
      </c>
      <c r="K306" s="128">
        <f t="shared" si="73"/>
        <v>0</v>
      </c>
      <c r="L306" s="128">
        <f t="shared" si="77"/>
        <v>0</v>
      </c>
      <c r="M306" s="128">
        <f t="shared" si="68"/>
        <v>0</v>
      </c>
      <c r="N306" s="128">
        <f t="shared" si="69"/>
        <v>0</v>
      </c>
      <c r="O306" s="128">
        <f t="shared" si="70"/>
        <v>0</v>
      </c>
      <c r="P306" s="128">
        <f t="shared" si="71"/>
        <v>0</v>
      </c>
      <c r="Q306" s="128">
        <f t="shared" si="74"/>
        <v>0</v>
      </c>
      <c r="R306" s="128">
        <f t="shared" si="75"/>
        <v>0</v>
      </c>
      <c r="S306" s="128">
        <f t="shared" si="72"/>
        <v>0</v>
      </c>
      <c r="T306" s="146">
        <f t="shared" si="78"/>
        <v>0</v>
      </c>
      <c r="U306" s="128">
        <f t="shared" si="76"/>
        <v>0</v>
      </c>
      <c r="V306" s="136"/>
    </row>
    <row r="307" spans="1:22" s="130" customFormat="1" ht="22.5" customHeight="1">
      <c r="A307" s="45"/>
      <c r="B307" s="40"/>
      <c r="C307" s="40"/>
      <c r="D307" s="46"/>
      <c r="E307" s="139" t="s">
        <v>644</v>
      </c>
      <c r="F307" s="145"/>
      <c r="G307" s="145">
        <f>G308+G309</f>
        <v>5000</v>
      </c>
      <c r="H307" s="145">
        <f>H308+H309</f>
        <v>5000</v>
      </c>
      <c r="I307" s="145">
        <f>I308+I309</f>
        <v>0</v>
      </c>
      <c r="J307" s="145">
        <f>J308+J309</f>
        <v>11000</v>
      </c>
      <c r="K307" s="145">
        <f>K308+K309</f>
        <v>11000</v>
      </c>
      <c r="L307" s="128">
        <f t="shared" si="77"/>
        <v>0</v>
      </c>
      <c r="M307" s="128">
        <f t="shared" si="68"/>
        <v>6000</v>
      </c>
      <c r="N307" s="128">
        <f t="shared" si="69"/>
        <v>6000</v>
      </c>
      <c r="O307" s="128">
        <f t="shared" si="70"/>
        <v>0</v>
      </c>
      <c r="P307" s="128">
        <f t="shared" si="71"/>
        <v>12430</v>
      </c>
      <c r="Q307" s="128">
        <f t="shared" si="74"/>
        <v>12430</v>
      </c>
      <c r="R307" s="128">
        <f t="shared" si="75"/>
        <v>0</v>
      </c>
      <c r="S307" s="128">
        <f t="shared" si="72"/>
        <v>14294.5</v>
      </c>
      <c r="T307" s="146">
        <f t="shared" si="78"/>
        <v>14294.5</v>
      </c>
      <c r="U307" s="128">
        <f t="shared" si="76"/>
        <v>0</v>
      </c>
      <c r="V307" s="129"/>
    </row>
    <row r="308" spans="1:22" ht="12.75" customHeight="1">
      <c r="A308" s="41"/>
      <c r="B308" s="39"/>
      <c r="C308" s="39"/>
      <c r="D308" s="37"/>
      <c r="E308" s="135" t="s">
        <v>795</v>
      </c>
      <c r="F308" s="127">
        <v>4213</v>
      </c>
      <c r="G308" s="150">
        <f>H308+I308</f>
        <v>5000</v>
      </c>
      <c r="H308" s="150">
        <v>5000</v>
      </c>
      <c r="I308" s="150">
        <v>0</v>
      </c>
      <c r="J308" s="128">
        <f t="shared" si="67"/>
        <v>11000</v>
      </c>
      <c r="K308" s="128">
        <f>H308*120/100+H308</f>
        <v>11000</v>
      </c>
      <c r="L308" s="128">
        <f t="shared" si="77"/>
        <v>0</v>
      </c>
      <c r="M308" s="128">
        <f t="shared" si="68"/>
        <v>6000</v>
      </c>
      <c r="N308" s="128">
        <f t="shared" si="69"/>
        <v>6000</v>
      </c>
      <c r="O308" s="128">
        <f t="shared" si="70"/>
        <v>0</v>
      </c>
      <c r="P308" s="128">
        <f t="shared" si="71"/>
        <v>12430</v>
      </c>
      <c r="Q308" s="128">
        <f t="shared" si="74"/>
        <v>12430</v>
      </c>
      <c r="R308" s="128">
        <f t="shared" si="75"/>
        <v>0</v>
      </c>
      <c r="S308" s="128">
        <f t="shared" si="72"/>
        <v>14294.5</v>
      </c>
      <c r="T308" s="146">
        <f t="shared" si="78"/>
        <v>14294.5</v>
      </c>
      <c r="U308" s="128">
        <f t="shared" si="76"/>
        <v>0</v>
      </c>
      <c r="V308" s="136"/>
    </row>
    <row r="309" spans="1:22" ht="12.75" customHeight="1">
      <c r="A309" s="41"/>
      <c r="B309" s="39"/>
      <c r="C309" s="39"/>
      <c r="D309" s="37"/>
      <c r="E309" s="135" t="s">
        <v>526</v>
      </c>
      <c r="F309" s="127" t="s">
        <v>525</v>
      </c>
      <c r="G309" s="150">
        <f>H309+I309</f>
        <v>0</v>
      </c>
      <c r="H309" s="150">
        <v>0</v>
      </c>
      <c r="I309" s="150">
        <v>0</v>
      </c>
      <c r="J309" s="128">
        <f t="shared" si="67"/>
        <v>0</v>
      </c>
      <c r="K309" s="128">
        <f t="shared" si="73"/>
        <v>0</v>
      </c>
      <c r="L309" s="128">
        <f t="shared" si="77"/>
        <v>0</v>
      </c>
      <c r="M309" s="128">
        <f t="shared" si="68"/>
        <v>0</v>
      </c>
      <c r="N309" s="128">
        <f t="shared" si="69"/>
        <v>0</v>
      </c>
      <c r="O309" s="128">
        <f t="shared" si="70"/>
        <v>0</v>
      </c>
      <c r="P309" s="128">
        <f t="shared" si="71"/>
        <v>0</v>
      </c>
      <c r="Q309" s="128">
        <f t="shared" si="74"/>
        <v>0</v>
      </c>
      <c r="R309" s="128">
        <f t="shared" si="75"/>
        <v>0</v>
      </c>
      <c r="S309" s="128">
        <f t="shared" si="72"/>
        <v>0</v>
      </c>
      <c r="T309" s="146">
        <f t="shared" si="78"/>
        <v>0</v>
      </c>
      <c r="U309" s="128">
        <f t="shared" si="76"/>
        <v>0</v>
      </c>
      <c r="V309" s="136"/>
    </row>
    <row r="310" spans="1:22" s="142" customFormat="1" ht="23.25" customHeight="1">
      <c r="A310" s="177" t="s">
        <v>270</v>
      </c>
      <c r="B310" s="178" t="s">
        <v>262</v>
      </c>
      <c r="C310" s="178" t="s">
        <v>206</v>
      </c>
      <c r="D310" s="145" t="s">
        <v>197</v>
      </c>
      <c r="E310" s="139" t="s">
        <v>271</v>
      </c>
      <c r="F310" s="145"/>
      <c r="G310" s="145">
        <f>G312</f>
        <v>5192</v>
      </c>
      <c r="H310" s="145">
        <f>H312</f>
        <v>5192</v>
      </c>
      <c r="I310" s="145">
        <f>I312</f>
        <v>0</v>
      </c>
      <c r="J310" s="145">
        <f>J312</f>
        <v>8287.36</v>
      </c>
      <c r="K310" s="145">
        <f>K312</f>
        <v>8287.36</v>
      </c>
      <c r="L310" s="128">
        <f t="shared" si="77"/>
        <v>0</v>
      </c>
      <c r="M310" s="128">
        <f t="shared" si="68"/>
        <v>3095.3600000000006</v>
      </c>
      <c r="N310" s="128">
        <f t="shared" si="69"/>
        <v>3095.3600000000006</v>
      </c>
      <c r="O310" s="128">
        <f t="shared" si="70"/>
        <v>0</v>
      </c>
      <c r="P310" s="128">
        <f t="shared" si="71"/>
        <v>9364.7168</v>
      </c>
      <c r="Q310" s="128">
        <f t="shared" si="74"/>
        <v>9364.7168</v>
      </c>
      <c r="R310" s="128">
        <f t="shared" si="75"/>
        <v>0</v>
      </c>
      <c r="S310" s="128">
        <f t="shared" si="72"/>
        <v>10769.42432</v>
      </c>
      <c r="T310" s="146">
        <f t="shared" si="78"/>
        <v>10769.42432</v>
      </c>
      <c r="U310" s="128">
        <f t="shared" si="76"/>
        <v>0</v>
      </c>
      <c r="V310" s="141"/>
    </row>
    <row r="311" spans="1:22" ht="12.75" customHeight="1">
      <c r="A311" s="41"/>
      <c r="B311" s="39"/>
      <c r="C311" s="39"/>
      <c r="D311" s="37"/>
      <c r="E311" s="135" t="s">
        <v>202</v>
      </c>
      <c r="F311" s="37"/>
      <c r="G311" s="37"/>
      <c r="H311" s="37"/>
      <c r="I311" s="37"/>
      <c r="J311" s="128">
        <f t="shared" si="67"/>
        <v>0</v>
      </c>
      <c r="K311" s="128">
        <f t="shared" si="73"/>
        <v>0</v>
      </c>
      <c r="L311" s="128">
        <f t="shared" si="77"/>
        <v>0</v>
      </c>
      <c r="M311" s="128">
        <f t="shared" si="68"/>
        <v>0</v>
      </c>
      <c r="N311" s="128">
        <f t="shared" si="69"/>
        <v>0</v>
      </c>
      <c r="O311" s="128">
        <f t="shared" si="70"/>
        <v>0</v>
      </c>
      <c r="P311" s="128">
        <f t="shared" si="71"/>
        <v>0</v>
      </c>
      <c r="Q311" s="128">
        <f t="shared" si="74"/>
        <v>0</v>
      </c>
      <c r="R311" s="128">
        <f t="shared" si="75"/>
        <v>0</v>
      </c>
      <c r="S311" s="128">
        <f t="shared" si="72"/>
        <v>0</v>
      </c>
      <c r="T311" s="146">
        <f t="shared" si="78"/>
        <v>0</v>
      </c>
      <c r="U311" s="128">
        <f t="shared" si="76"/>
        <v>0</v>
      </c>
      <c r="V311" s="136"/>
    </row>
    <row r="312" spans="1:22" ht="12.75" customHeight="1">
      <c r="A312" s="126" t="s">
        <v>272</v>
      </c>
      <c r="B312" s="127" t="s">
        <v>262</v>
      </c>
      <c r="C312" s="127" t="s">
        <v>206</v>
      </c>
      <c r="D312" s="127" t="s">
        <v>200</v>
      </c>
      <c r="E312" s="135" t="s">
        <v>273</v>
      </c>
      <c r="F312" s="37"/>
      <c r="G312" s="150">
        <f>G314</f>
        <v>5192</v>
      </c>
      <c r="H312" s="150">
        <f>H314</f>
        <v>5192</v>
      </c>
      <c r="I312" s="150">
        <v>0</v>
      </c>
      <c r="J312" s="128">
        <f t="shared" si="67"/>
        <v>8287.36</v>
      </c>
      <c r="K312" s="150">
        <f>K314</f>
        <v>8287.36</v>
      </c>
      <c r="L312" s="128">
        <f t="shared" si="77"/>
        <v>0</v>
      </c>
      <c r="M312" s="128">
        <f t="shared" si="68"/>
        <v>3095.3600000000006</v>
      </c>
      <c r="N312" s="128">
        <f t="shared" si="69"/>
        <v>3095.3600000000006</v>
      </c>
      <c r="O312" s="128">
        <f t="shared" si="70"/>
        <v>0</v>
      </c>
      <c r="P312" s="128">
        <f t="shared" si="71"/>
        <v>9364.7168</v>
      </c>
      <c r="Q312" s="128">
        <f t="shared" si="74"/>
        <v>9364.7168</v>
      </c>
      <c r="R312" s="128">
        <f t="shared" si="75"/>
        <v>0</v>
      </c>
      <c r="S312" s="128">
        <f t="shared" si="72"/>
        <v>10769.42432</v>
      </c>
      <c r="T312" s="146">
        <f t="shared" si="78"/>
        <v>10769.42432</v>
      </c>
      <c r="U312" s="128">
        <f t="shared" si="76"/>
        <v>0</v>
      </c>
      <c r="V312" s="136"/>
    </row>
    <row r="313" spans="1:22" ht="12.75" customHeight="1">
      <c r="A313" s="41"/>
      <c r="B313" s="39"/>
      <c r="C313" s="39"/>
      <c r="D313" s="37"/>
      <c r="E313" s="135" t="s">
        <v>5</v>
      </c>
      <c r="F313" s="37"/>
      <c r="G313" s="37"/>
      <c r="H313" s="37"/>
      <c r="I313" s="37"/>
      <c r="J313" s="128">
        <f t="shared" si="67"/>
        <v>0</v>
      </c>
      <c r="K313" s="128">
        <f t="shared" si="73"/>
        <v>0</v>
      </c>
      <c r="L313" s="128">
        <f t="shared" si="77"/>
        <v>0</v>
      </c>
      <c r="M313" s="128">
        <f t="shared" si="68"/>
        <v>0</v>
      </c>
      <c r="N313" s="128">
        <f t="shared" si="69"/>
        <v>0</v>
      </c>
      <c r="O313" s="128">
        <f t="shared" si="70"/>
        <v>0</v>
      </c>
      <c r="P313" s="128">
        <f t="shared" si="71"/>
        <v>0</v>
      </c>
      <c r="Q313" s="128">
        <f t="shared" si="74"/>
        <v>0</v>
      </c>
      <c r="R313" s="128">
        <f t="shared" si="75"/>
        <v>0</v>
      </c>
      <c r="S313" s="128">
        <f t="shared" si="72"/>
        <v>0</v>
      </c>
      <c r="T313" s="146">
        <f t="shared" si="78"/>
        <v>0</v>
      </c>
      <c r="U313" s="128">
        <f t="shared" si="76"/>
        <v>0</v>
      </c>
      <c r="V313" s="136"/>
    </row>
    <row r="314" spans="1:22" s="130" customFormat="1" ht="21" customHeight="1">
      <c r="A314" s="45"/>
      <c r="B314" s="40"/>
      <c r="C314" s="40"/>
      <c r="D314" s="46"/>
      <c r="E314" s="139" t="s">
        <v>796</v>
      </c>
      <c r="F314" s="145"/>
      <c r="G314" s="145">
        <f>H314+I314</f>
        <v>5192</v>
      </c>
      <c r="H314" s="145">
        <f>H317+H316+H315</f>
        <v>5192</v>
      </c>
      <c r="I314" s="145">
        <f>I317+I315+I316</f>
        <v>0</v>
      </c>
      <c r="J314" s="145">
        <f>K314+L314</f>
        <v>8287.36</v>
      </c>
      <c r="K314" s="145">
        <f>K317+K316+K315</f>
        <v>8287.36</v>
      </c>
      <c r="L314" s="128">
        <f t="shared" si="77"/>
        <v>0</v>
      </c>
      <c r="M314" s="128">
        <f t="shared" si="68"/>
        <v>3095.3600000000006</v>
      </c>
      <c r="N314" s="128">
        <f t="shared" si="69"/>
        <v>3095.3600000000006</v>
      </c>
      <c r="O314" s="128">
        <f t="shared" si="70"/>
        <v>0</v>
      </c>
      <c r="P314" s="128">
        <f t="shared" si="71"/>
        <v>9364.7168</v>
      </c>
      <c r="Q314" s="128">
        <f t="shared" si="74"/>
        <v>9364.7168</v>
      </c>
      <c r="R314" s="128">
        <f t="shared" si="75"/>
        <v>0</v>
      </c>
      <c r="S314" s="128">
        <f t="shared" si="72"/>
        <v>10769.42432</v>
      </c>
      <c r="T314" s="146">
        <f t="shared" si="78"/>
        <v>10769.42432</v>
      </c>
      <c r="U314" s="128">
        <f t="shared" si="76"/>
        <v>0</v>
      </c>
      <c r="V314" s="129"/>
    </row>
    <row r="315" spans="1:22" ht="12.75" customHeight="1">
      <c r="A315" s="41"/>
      <c r="B315" s="39"/>
      <c r="C315" s="39"/>
      <c r="D315" s="37"/>
      <c r="E315" s="135" t="s">
        <v>797</v>
      </c>
      <c r="F315" s="127">
        <v>4214</v>
      </c>
      <c r="G315" s="150">
        <f>H315+I315</f>
        <v>120</v>
      </c>
      <c r="H315" s="150">
        <v>120</v>
      </c>
      <c r="I315" s="150">
        <v>0</v>
      </c>
      <c r="J315" s="128">
        <f t="shared" si="67"/>
        <v>189.6</v>
      </c>
      <c r="K315" s="128">
        <f t="shared" si="73"/>
        <v>189.6</v>
      </c>
      <c r="L315" s="128">
        <f t="shared" si="77"/>
        <v>0</v>
      </c>
      <c r="M315" s="128">
        <f t="shared" si="68"/>
        <v>69.6</v>
      </c>
      <c r="N315" s="128">
        <f t="shared" si="69"/>
        <v>69.6</v>
      </c>
      <c r="O315" s="128">
        <f t="shared" si="70"/>
        <v>0</v>
      </c>
      <c r="P315" s="128">
        <f t="shared" si="71"/>
        <v>214.248</v>
      </c>
      <c r="Q315" s="128">
        <f t="shared" si="74"/>
        <v>214.248</v>
      </c>
      <c r="R315" s="128">
        <f t="shared" si="75"/>
        <v>0</v>
      </c>
      <c r="S315" s="128">
        <f t="shared" si="72"/>
        <v>246.3852</v>
      </c>
      <c r="T315" s="146">
        <f t="shared" si="78"/>
        <v>246.3852</v>
      </c>
      <c r="U315" s="128">
        <f t="shared" si="76"/>
        <v>0</v>
      </c>
      <c r="V315" s="136"/>
    </row>
    <row r="316" spans="1:22" ht="12.75" customHeight="1">
      <c r="A316" s="41"/>
      <c r="B316" s="39"/>
      <c r="C316" s="39"/>
      <c r="D316" s="37"/>
      <c r="E316" s="135" t="s">
        <v>743</v>
      </c>
      <c r="F316" s="127">
        <v>4239</v>
      </c>
      <c r="G316" s="150">
        <f>H316+I316</f>
        <v>4872</v>
      </c>
      <c r="H316" s="150">
        <v>4872</v>
      </c>
      <c r="I316" s="150">
        <v>0</v>
      </c>
      <c r="J316" s="128">
        <f t="shared" si="67"/>
        <v>7697.76</v>
      </c>
      <c r="K316" s="128">
        <f t="shared" si="73"/>
        <v>7697.76</v>
      </c>
      <c r="L316" s="128">
        <f t="shared" si="77"/>
        <v>0</v>
      </c>
      <c r="M316" s="128">
        <f t="shared" si="68"/>
        <v>2825.76</v>
      </c>
      <c r="N316" s="128">
        <f t="shared" si="69"/>
        <v>2825.76</v>
      </c>
      <c r="O316" s="128">
        <f t="shared" si="70"/>
        <v>0</v>
      </c>
      <c r="P316" s="128">
        <f t="shared" si="71"/>
        <v>8698.4688</v>
      </c>
      <c r="Q316" s="128">
        <f t="shared" si="74"/>
        <v>8698.4688</v>
      </c>
      <c r="R316" s="128">
        <f t="shared" si="75"/>
        <v>0</v>
      </c>
      <c r="S316" s="128">
        <f t="shared" si="72"/>
        <v>10003.23912</v>
      </c>
      <c r="T316" s="146">
        <f t="shared" si="78"/>
        <v>10003.23912</v>
      </c>
      <c r="U316" s="128">
        <f t="shared" si="76"/>
        <v>0</v>
      </c>
      <c r="V316" s="136"/>
    </row>
    <row r="317" spans="1:22" ht="12.75" customHeight="1">
      <c r="A317" s="41"/>
      <c r="B317" s="39"/>
      <c r="C317" s="39"/>
      <c r="D317" s="37"/>
      <c r="E317" s="135" t="s">
        <v>740</v>
      </c>
      <c r="F317" s="127">
        <v>4241</v>
      </c>
      <c r="G317" s="150">
        <f>H317+I317</f>
        <v>200</v>
      </c>
      <c r="H317" s="150">
        <v>200</v>
      </c>
      <c r="I317" s="150">
        <v>0</v>
      </c>
      <c r="J317" s="128">
        <f t="shared" si="67"/>
        <v>400</v>
      </c>
      <c r="K317" s="128">
        <f>H317*100/100+H317</f>
        <v>400</v>
      </c>
      <c r="L317" s="128">
        <f t="shared" si="77"/>
        <v>0</v>
      </c>
      <c r="M317" s="128">
        <f t="shared" si="68"/>
        <v>200</v>
      </c>
      <c r="N317" s="128">
        <f t="shared" si="69"/>
        <v>200</v>
      </c>
      <c r="O317" s="128">
        <f t="shared" si="70"/>
        <v>0</v>
      </c>
      <c r="P317" s="128">
        <f t="shared" si="71"/>
        <v>452</v>
      </c>
      <c r="Q317" s="128">
        <f t="shared" si="74"/>
        <v>452</v>
      </c>
      <c r="R317" s="128">
        <f t="shared" si="75"/>
        <v>0</v>
      </c>
      <c r="S317" s="128">
        <f t="shared" si="72"/>
        <v>519.8</v>
      </c>
      <c r="T317" s="146">
        <f t="shared" si="78"/>
        <v>519.8</v>
      </c>
      <c r="U317" s="128">
        <f t="shared" si="76"/>
        <v>0</v>
      </c>
      <c r="V317" s="136"/>
    </row>
    <row r="318" spans="1:22" s="142" customFormat="1" ht="26.25" customHeight="1">
      <c r="A318" s="177" t="s">
        <v>274</v>
      </c>
      <c r="B318" s="178" t="s">
        <v>262</v>
      </c>
      <c r="C318" s="178" t="s">
        <v>217</v>
      </c>
      <c r="D318" s="145" t="s">
        <v>197</v>
      </c>
      <c r="E318" s="139" t="s">
        <v>275</v>
      </c>
      <c r="F318" s="145"/>
      <c r="G318" s="145">
        <f aca="true" t="shared" si="82" ref="G318:L318">G320</f>
        <v>20000</v>
      </c>
      <c r="H318" s="145">
        <f t="shared" si="82"/>
        <v>10000</v>
      </c>
      <c r="I318" s="145">
        <f t="shared" si="82"/>
        <v>10000</v>
      </c>
      <c r="J318" s="145">
        <f t="shared" si="82"/>
        <v>33350</v>
      </c>
      <c r="K318" s="145">
        <f t="shared" si="82"/>
        <v>17550</v>
      </c>
      <c r="L318" s="128">
        <f t="shared" si="82"/>
        <v>15800</v>
      </c>
      <c r="M318" s="128">
        <f t="shared" si="68"/>
        <v>13350</v>
      </c>
      <c r="N318" s="128">
        <f t="shared" si="69"/>
        <v>7550</v>
      </c>
      <c r="O318" s="128">
        <f t="shared" si="70"/>
        <v>5800</v>
      </c>
      <c r="P318" s="128">
        <f t="shared" si="71"/>
        <v>38791.5</v>
      </c>
      <c r="Q318" s="128">
        <f t="shared" si="74"/>
        <v>19831.5</v>
      </c>
      <c r="R318" s="128">
        <f t="shared" si="75"/>
        <v>18960</v>
      </c>
      <c r="S318" s="128">
        <f t="shared" si="72"/>
        <v>45558.225</v>
      </c>
      <c r="T318" s="146">
        <f t="shared" si="78"/>
        <v>22806.225</v>
      </c>
      <c r="U318" s="128">
        <f t="shared" si="76"/>
        <v>22752</v>
      </c>
      <c r="V318" s="141"/>
    </row>
    <row r="319" spans="1:22" ht="12.75" customHeight="1">
      <c r="A319" s="41"/>
      <c r="B319" s="39"/>
      <c r="C319" s="39"/>
      <c r="D319" s="37"/>
      <c r="E319" s="135" t="s">
        <v>202</v>
      </c>
      <c r="F319" s="37"/>
      <c r="G319" s="37"/>
      <c r="H319" s="37"/>
      <c r="I319" s="37"/>
      <c r="J319" s="128">
        <f t="shared" si="67"/>
        <v>0</v>
      </c>
      <c r="K319" s="128">
        <f t="shared" si="73"/>
        <v>0</v>
      </c>
      <c r="L319" s="128">
        <f t="shared" si="77"/>
        <v>0</v>
      </c>
      <c r="M319" s="128">
        <f t="shared" si="68"/>
        <v>0</v>
      </c>
      <c r="N319" s="128">
        <f t="shared" si="69"/>
        <v>0</v>
      </c>
      <c r="O319" s="128">
        <f t="shared" si="70"/>
        <v>0</v>
      </c>
      <c r="P319" s="128">
        <f t="shared" si="71"/>
        <v>0</v>
      </c>
      <c r="Q319" s="128">
        <f t="shared" si="74"/>
        <v>0</v>
      </c>
      <c r="R319" s="128">
        <f t="shared" si="75"/>
        <v>0</v>
      </c>
      <c r="S319" s="128">
        <f t="shared" si="72"/>
        <v>0</v>
      </c>
      <c r="T319" s="146">
        <f t="shared" si="78"/>
        <v>0</v>
      </c>
      <c r="U319" s="128">
        <f t="shared" si="76"/>
        <v>0</v>
      </c>
      <c r="V319" s="136"/>
    </row>
    <row r="320" spans="1:22" ht="12.75" customHeight="1">
      <c r="A320" s="126" t="s">
        <v>276</v>
      </c>
      <c r="B320" s="127" t="s">
        <v>262</v>
      </c>
      <c r="C320" s="127" t="s">
        <v>217</v>
      </c>
      <c r="D320" s="127" t="s">
        <v>200</v>
      </c>
      <c r="E320" s="135" t="s">
        <v>275</v>
      </c>
      <c r="F320" s="37"/>
      <c r="G320" s="37">
        <f aca="true" t="shared" si="83" ref="G320:L320">G322+G325+G327+G330+G332</f>
        <v>20000</v>
      </c>
      <c r="H320" s="37">
        <f t="shared" si="83"/>
        <v>10000</v>
      </c>
      <c r="I320" s="37">
        <f t="shared" si="83"/>
        <v>10000</v>
      </c>
      <c r="J320" s="37">
        <f t="shared" si="83"/>
        <v>33350</v>
      </c>
      <c r="K320" s="37">
        <f t="shared" si="83"/>
        <v>17550</v>
      </c>
      <c r="L320" s="37">
        <f t="shared" si="83"/>
        <v>15800</v>
      </c>
      <c r="M320" s="128">
        <f t="shared" si="68"/>
        <v>13350</v>
      </c>
      <c r="N320" s="128">
        <f t="shared" si="69"/>
        <v>7550</v>
      </c>
      <c r="O320" s="128">
        <f t="shared" si="70"/>
        <v>5800</v>
      </c>
      <c r="P320" s="128">
        <f t="shared" si="71"/>
        <v>38791.5</v>
      </c>
      <c r="Q320" s="128">
        <f t="shared" si="74"/>
        <v>19831.5</v>
      </c>
      <c r="R320" s="128">
        <f t="shared" si="75"/>
        <v>18960</v>
      </c>
      <c r="S320" s="128">
        <f t="shared" si="72"/>
        <v>45558.225</v>
      </c>
      <c r="T320" s="146">
        <f t="shared" si="78"/>
        <v>22806.225</v>
      </c>
      <c r="U320" s="128">
        <f t="shared" si="76"/>
        <v>22752</v>
      </c>
      <c r="V320" s="136"/>
    </row>
    <row r="321" spans="1:22" ht="12.75" customHeight="1">
      <c r="A321" s="41"/>
      <c r="B321" s="39"/>
      <c r="C321" s="39"/>
      <c r="D321" s="37"/>
      <c r="E321" s="135" t="s">
        <v>5</v>
      </c>
      <c r="F321" s="37"/>
      <c r="G321" s="37"/>
      <c r="H321" s="37"/>
      <c r="I321" s="37"/>
      <c r="J321" s="128">
        <f t="shared" si="67"/>
        <v>0</v>
      </c>
      <c r="K321" s="128">
        <f t="shared" si="73"/>
        <v>0</v>
      </c>
      <c r="L321" s="128">
        <f t="shared" si="77"/>
        <v>0</v>
      </c>
      <c r="M321" s="128">
        <f t="shared" si="68"/>
        <v>0</v>
      </c>
      <c r="N321" s="128">
        <f t="shared" si="69"/>
        <v>0</v>
      </c>
      <c r="O321" s="128">
        <f t="shared" si="70"/>
        <v>0</v>
      </c>
      <c r="P321" s="128">
        <f t="shared" si="71"/>
        <v>0</v>
      </c>
      <c r="Q321" s="128">
        <f t="shared" si="74"/>
        <v>0</v>
      </c>
      <c r="R321" s="128">
        <f t="shared" si="75"/>
        <v>0</v>
      </c>
      <c r="S321" s="128">
        <f t="shared" si="72"/>
        <v>0</v>
      </c>
      <c r="T321" s="146">
        <f t="shared" si="78"/>
        <v>0</v>
      </c>
      <c r="U321" s="128">
        <f t="shared" si="76"/>
        <v>0</v>
      </c>
      <c r="V321" s="136"/>
    </row>
    <row r="322" spans="1:22" s="130" customFormat="1" ht="22.5" customHeight="1">
      <c r="A322" s="45"/>
      <c r="B322" s="40"/>
      <c r="C322" s="40"/>
      <c r="D322" s="46"/>
      <c r="E322" s="139" t="s">
        <v>645</v>
      </c>
      <c r="F322" s="145"/>
      <c r="G322" s="145">
        <f aca="true" t="shared" si="84" ref="G322:L322">G323+G324</f>
        <v>13000</v>
      </c>
      <c r="H322" s="145">
        <f t="shared" si="84"/>
        <v>3000</v>
      </c>
      <c r="I322" s="145">
        <f t="shared" si="84"/>
        <v>10000</v>
      </c>
      <c r="J322" s="145">
        <f t="shared" si="84"/>
        <v>21050</v>
      </c>
      <c r="K322" s="145">
        <f t="shared" si="84"/>
        <v>5250</v>
      </c>
      <c r="L322" s="128">
        <f t="shared" si="84"/>
        <v>15800</v>
      </c>
      <c r="M322" s="128">
        <f t="shared" si="68"/>
        <v>8050</v>
      </c>
      <c r="N322" s="128">
        <f t="shared" si="69"/>
        <v>2250</v>
      </c>
      <c r="O322" s="128">
        <f t="shared" si="70"/>
        <v>5800</v>
      </c>
      <c r="P322" s="128">
        <f t="shared" si="71"/>
        <v>24892.5</v>
      </c>
      <c r="Q322" s="128">
        <f t="shared" si="74"/>
        <v>5932.5</v>
      </c>
      <c r="R322" s="128">
        <f t="shared" si="75"/>
        <v>18960</v>
      </c>
      <c r="S322" s="128">
        <f t="shared" si="72"/>
        <v>29574.375</v>
      </c>
      <c r="T322" s="146">
        <f t="shared" si="78"/>
        <v>6822.375</v>
      </c>
      <c r="U322" s="128">
        <f t="shared" si="76"/>
        <v>22752</v>
      </c>
      <c r="V322" s="129"/>
    </row>
    <row r="323" spans="1:22" ht="24" customHeight="1">
      <c r="A323" s="41"/>
      <c r="B323" s="39"/>
      <c r="C323" s="39"/>
      <c r="D323" s="37"/>
      <c r="E323" s="149" t="s">
        <v>798</v>
      </c>
      <c r="F323" s="38">
        <v>4251</v>
      </c>
      <c r="G323" s="150">
        <f>H323+I323</f>
        <v>3000</v>
      </c>
      <c r="H323" s="150">
        <v>3000</v>
      </c>
      <c r="I323" s="150">
        <v>0</v>
      </c>
      <c r="J323" s="128">
        <f t="shared" si="67"/>
        <v>5250</v>
      </c>
      <c r="K323" s="128">
        <f>H323*75/100+H323</f>
        <v>5250</v>
      </c>
      <c r="L323" s="128">
        <f t="shared" si="77"/>
        <v>0</v>
      </c>
      <c r="M323" s="128">
        <f t="shared" si="68"/>
        <v>2250</v>
      </c>
      <c r="N323" s="128">
        <f t="shared" si="69"/>
        <v>2250</v>
      </c>
      <c r="O323" s="128">
        <f t="shared" si="70"/>
        <v>0</v>
      </c>
      <c r="P323" s="128">
        <f t="shared" si="71"/>
        <v>5932.5</v>
      </c>
      <c r="Q323" s="128">
        <f t="shared" si="74"/>
        <v>5932.5</v>
      </c>
      <c r="R323" s="128">
        <f t="shared" si="75"/>
        <v>0</v>
      </c>
      <c r="S323" s="128">
        <f t="shared" si="72"/>
        <v>6822.375</v>
      </c>
      <c r="T323" s="146">
        <f t="shared" si="78"/>
        <v>6822.375</v>
      </c>
      <c r="U323" s="128">
        <f t="shared" si="76"/>
        <v>0</v>
      </c>
      <c r="V323" s="136"/>
    </row>
    <row r="324" spans="1:22" ht="12.75" customHeight="1">
      <c r="A324" s="41"/>
      <c r="B324" s="39"/>
      <c r="C324" s="39"/>
      <c r="D324" s="37"/>
      <c r="E324" s="135" t="s">
        <v>771</v>
      </c>
      <c r="F324" s="127">
        <v>5131</v>
      </c>
      <c r="G324" s="150">
        <f>H324+I324</f>
        <v>10000</v>
      </c>
      <c r="H324" s="150">
        <v>0</v>
      </c>
      <c r="I324" s="150">
        <v>10000</v>
      </c>
      <c r="J324" s="128">
        <f t="shared" si="67"/>
        <v>15800</v>
      </c>
      <c r="K324" s="128">
        <f t="shared" si="73"/>
        <v>0</v>
      </c>
      <c r="L324" s="128">
        <v>15800</v>
      </c>
      <c r="M324" s="128">
        <f t="shared" si="68"/>
        <v>5800</v>
      </c>
      <c r="N324" s="128">
        <f t="shared" si="69"/>
        <v>0</v>
      </c>
      <c r="O324" s="128">
        <f t="shared" si="70"/>
        <v>5800</v>
      </c>
      <c r="P324" s="128">
        <f t="shared" si="71"/>
        <v>18960</v>
      </c>
      <c r="Q324" s="128">
        <f t="shared" si="74"/>
        <v>0</v>
      </c>
      <c r="R324" s="128">
        <f t="shared" si="75"/>
        <v>18960</v>
      </c>
      <c r="S324" s="128">
        <f t="shared" si="72"/>
        <v>22752</v>
      </c>
      <c r="T324" s="146">
        <f t="shared" si="78"/>
        <v>0</v>
      </c>
      <c r="U324" s="128">
        <f t="shared" si="76"/>
        <v>22752</v>
      </c>
      <c r="V324" s="136"/>
    </row>
    <row r="325" spans="1:22" s="130" customFormat="1" ht="27" customHeight="1">
      <c r="A325" s="45"/>
      <c r="B325" s="40"/>
      <c r="C325" s="40"/>
      <c r="D325" s="46"/>
      <c r="E325" s="139" t="s">
        <v>646</v>
      </c>
      <c r="F325" s="145"/>
      <c r="G325" s="145">
        <f>G326</f>
        <v>2000</v>
      </c>
      <c r="H325" s="145">
        <f>H326</f>
        <v>2000</v>
      </c>
      <c r="I325" s="145">
        <f>I326</f>
        <v>0</v>
      </c>
      <c r="J325" s="145">
        <f>J326</f>
        <v>4400</v>
      </c>
      <c r="K325" s="145">
        <f>K326</f>
        <v>4400</v>
      </c>
      <c r="L325" s="128">
        <f t="shared" si="77"/>
        <v>0</v>
      </c>
      <c r="M325" s="128">
        <f t="shared" si="68"/>
        <v>2400</v>
      </c>
      <c r="N325" s="128">
        <f t="shared" si="69"/>
        <v>2400</v>
      </c>
      <c r="O325" s="128">
        <f t="shared" si="70"/>
        <v>0</v>
      </c>
      <c r="P325" s="128">
        <f t="shared" si="71"/>
        <v>4972</v>
      </c>
      <c r="Q325" s="128">
        <f t="shared" si="74"/>
        <v>4972</v>
      </c>
      <c r="R325" s="128">
        <f t="shared" si="75"/>
        <v>0</v>
      </c>
      <c r="S325" s="128">
        <f t="shared" si="72"/>
        <v>5717.8</v>
      </c>
      <c r="T325" s="146">
        <f t="shared" si="78"/>
        <v>5717.8</v>
      </c>
      <c r="U325" s="128">
        <f t="shared" si="76"/>
        <v>0</v>
      </c>
      <c r="V325" s="129"/>
    </row>
    <row r="326" spans="1:22" ht="12.75" customHeight="1">
      <c r="A326" s="41"/>
      <c r="B326" s="39"/>
      <c r="C326" s="39"/>
      <c r="D326" s="37"/>
      <c r="E326" s="135" t="s">
        <v>395</v>
      </c>
      <c r="F326" s="127" t="s">
        <v>394</v>
      </c>
      <c r="G326" s="150">
        <f>H326+I326</f>
        <v>2000</v>
      </c>
      <c r="H326" s="150">
        <v>2000</v>
      </c>
      <c r="I326" s="150">
        <v>0</v>
      </c>
      <c r="J326" s="128">
        <f t="shared" si="67"/>
        <v>4400</v>
      </c>
      <c r="K326" s="128">
        <f>H326*120/100+H326</f>
        <v>4400</v>
      </c>
      <c r="L326" s="128">
        <f t="shared" si="77"/>
        <v>0</v>
      </c>
      <c r="M326" s="128">
        <f t="shared" si="68"/>
        <v>2400</v>
      </c>
      <c r="N326" s="128">
        <f t="shared" si="69"/>
        <v>2400</v>
      </c>
      <c r="O326" s="128">
        <f t="shared" si="70"/>
        <v>0</v>
      </c>
      <c r="P326" s="128">
        <f t="shared" si="71"/>
        <v>4972</v>
      </c>
      <c r="Q326" s="128">
        <f t="shared" si="74"/>
        <v>4972</v>
      </c>
      <c r="R326" s="128">
        <f t="shared" si="75"/>
        <v>0</v>
      </c>
      <c r="S326" s="128">
        <f t="shared" si="72"/>
        <v>5717.8</v>
      </c>
      <c r="T326" s="146">
        <f t="shared" si="78"/>
        <v>5717.8</v>
      </c>
      <c r="U326" s="128">
        <f t="shared" si="76"/>
        <v>0</v>
      </c>
      <c r="V326" s="136"/>
    </row>
    <row r="327" spans="1:22" s="130" customFormat="1" ht="21" customHeight="1">
      <c r="A327" s="45"/>
      <c r="B327" s="40"/>
      <c r="C327" s="40"/>
      <c r="D327" s="46"/>
      <c r="E327" s="139" t="s">
        <v>647</v>
      </c>
      <c r="F327" s="145"/>
      <c r="G327" s="145">
        <f>G328+G329</f>
        <v>0</v>
      </c>
      <c r="H327" s="145">
        <f>H328+H329</f>
        <v>0</v>
      </c>
      <c r="I327" s="145">
        <f>I328+I329</f>
        <v>0</v>
      </c>
      <c r="J327" s="145">
        <f>J328+J329</f>
        <v>0</v>
      </c>
      <c r="K327" s="145">
        <f>K328+K329</f>
        <v>0</v>
      </c>
      <c r="L327" s="128">
        <f t="shared" si="77"/>
        <v>0</v>
      </c>
      <c r="M327" s="128">
        <f t="shared" si="68"/>
        <v>0</v>
      </c>
      <c r="N327" s="128">
        <f t="shared" si="69"/>
        <v>0</v>
      </c>
      <c r="O327" s="128">
        <f t="shared" si="70"/>
        <v>0</v>
      </c>
      <c r="P327" s="128">
        <f t="shared" si="71"/>
        <v>0</v>
      </c>
      <c r="Q327" s="128">
        <f t="shared" si="74"/>
        <v>0</v>
      </c>
      <c r="R327" s="128">
        <f t="shared" si="75"/>
        <v>0</v>
      </c>
      <c r="S327" s="128">
        <f t="shared" si="72"/>
        <v>0</v>
      </c>
      <c r="T327" s="146">
        <f t="shared" si="78"/>
        <v>0</v>
      </c>
      <c r="U327" s="128">
        <f t="shared" si="76"/>
        <v>0</v>
      </c>
      <c r="V327" s="129"/>
    </row>
    <row r="328" spans="1:22" ht="12.75" customHeight="1">
      <c r="A328" s="41"/>
      <c r="B328" s="39"/>
      <c r="C328" s="39"/>
      <c r="D328" s="37"/>
      <c r="E328" s="135" t="s">
        <v>395</v>
      </c>
      <c r="F328" s="127" t="s">
        <v>394</v>
      </c>
      <c r="G328" s="150">
        <f>H328+I328</f>
        <v>0</v>
      </c>
      <c r="H328" s="150">
        <v>0</v>
      </c>
      <c r="I328" s="150">
        <v>0</v>
      </c>
      <c r="J328" s="128">
        <f t="shared" si="67"/>
        <v>0</v>
      </c>
      <c r="K328" s="128">
        <f t="shared" si="73"/>
        <v>0</v>
      </c>
      <c r="L328" s="128">
        <f t="shared" si="77"/>
        <v>0</v>
      </c>
      <c r="M328" s="128">
        <f t="shared" si="68"/>
        <v>0</v>
      </c>
      <c r="N328" s="128">
        <f t="shared" si="69"/>
        <v>0</v>
      </c>
      <c r="O328" s="128">
        <f t="shared" si="70"/>
        <v>0</v>
      </c>
      <c r="P328" s="128">
        <f t="shared" si="71"/>
        <v>0</v>
      </c>
      <c r="Q328" s="128">
        <f t="shared" si="74"/>
        <v>0</v>
      </c>
      <c r="R328" s="128">
        <f t="shared" si="75"/>
        <v>0</v>
      </c>
      <c r="S328" s="128">
        <f t="shared" si="72"/>
        <v>0</v>
      </c>
      <c r="T328" s="146">
        <f t="shared" si="78"/>
        <v>0</v>
      </c>
      <c r="U328" s="128">
        <f t="shared" si="76"/>
        <v>0</v>
      </c>
      <c r="V328" s="136"/>
    </row>
    <row r="329" spans="1:22" ht="12.75" customHeight="1">
      <c r="A329" s="41"/>
      <c r="B329" s="39"/>
      <c r="C329" s="39"/>
      <c r="D329" s="37"/>
      <c r="E329" s="135" t="s">
        <v>524</v>
      </c>
      <c r="F329" s="127" t="s">
        <v>523</v>
      </c>
      <c r="G329" s="150">
        <f>H329+I329</f>
        <v>0</v>
      </c>
      <c r="H329" s="150">
        <v>0</v>
      </c>
      <c r="I329" s="150">
        <v>0</v>
      </c>
      <c r="J329" s="128">
        <f t="shared" si="67"/>
        <v>0</v>
      </c>
      <c r="K329" s="128">
        <f t="shared" si="73"/>
        <v>0</v>
      </c>
      <c r="L329" s="128">
        <f t="shared" si="77"/>
        <v>0</v>
      </c>
      <c r="M329" s="128">
        <f t="shared" si="68"/>
        <v>0</v>
      </c>
      <c r="N329" s="128">
        <f t="shared" si="69"/>
        <v>0</v>
      </c>
      <c r="O329" s="128">
        <f t="shared" si="70"/>
        <v>0</v>
      </c>
      <c r="P329" s="128">
        <f t="shared" si="71"/>
        <v>0</v>
      </c>
      <c r="Q329" s="128">
        <f t="shared" si="74"/>
        <v>0</v>
      </c>
      <c r="R329" s="128">
        <f t="shared" si="75"/>
        <v>0</v>
      </c>
      <c r="S329" s="128">
        <f t="shared" si="72"/>
        <v>0</v>
      </c>
      <c r="T329" s="146">
        <f t="shared" si="78"/>
        <v>0</v>
      </c>
      <c r="U329" s="128">
        <f t="shared" si="76"/>
        <v>0</v>
      </c>
      <c r="V329" s="136"/>
    </row>
    <row r="330" spans="1:22" s="130" customFormat="1" ht="21.75" customHeight="1">
      <c r="A330" s="45"/>
      <c r="B330" s="40"/>
      <c r="C330" s="40"/>
      <c r="D330" s="46"/>
      <c r="E330" s="139" t="s">
        <v>648</v>
      </c>
      <c r="F330" s="145"/>
      <c r="G330" s="145">
        <f>G331</f>
        <v>5000</v>
      </c>
      <c r="H330" s="145">
        <f>H331</f>
        <v>5000</v>
      </c>
      <c r="I330" s="145">
        <f>I331</f>
        <v>0</v>
      </c>
      <c r="J330" s="145">
        <f>J331</f>
        <v>7900</v>
      </c>
      <c r="K330" s="145">
        <f>K331</f>
        <v>7900</v>
      </c>
      <c r="L330" s="128">
        <f t="shared" si="77"/>
        <v>0</v>
      </c>
      <c r="M330" s="128">
        <f t="shared" si="68"/>
        <v>2900</v>
      </c>
      <c r="N330" s="128">
        <f t="shared" si="69"/>
        <v>2900</v>
      </c>
      <c r="O330" s="128">
        <f t="shared" si="70"/>
        <v>0</v>
      </c>
      <c r="P330" s="128">
        <f t="shared" si="71"/>
        <v>8927</v>
      </c>
      <c r="Q330" s="128">
        <f t="shared" si="74"/>
        <v>8927</v>
      </c>
      <c r="R330" s="128">
        <f t="shared" si="75"/>
        <v>0</v>
      </c>
      <c r="S330" s="128">
        <f t="shared" si="72"/>
        <v>10266.05</v>
      </c>
      <c r="T330" s="146">
        <f t="shared" si="78"/>
        <v>10266.05</v>
      </c>
      <c r="U330" s="128">
        <f t="shared" si="76"/>
        <v>0</v>
      </c>
      <c r="V330" s="129"/>
    </row>
    <row r="331" spans="1:22" ht="21" customHeight="1">
      <c r="A331" s="41"/>
      <c r="B331" s="39"/>
      <c r="C331" s="39"/>
      <c r="D331" s="37"/>
      <c r="E331" s="135" t="s">
        <v>743</v>
      </c>
      <c r="F331" s="127">
        <v>4239</v>
      </c>
      <c r="G331" s="150">
        <f>H331+I331</f>
        <v>5000</v>
      </c>
      <c r="H331" s="150">
        <v>5000</v>
      </c>
      <c r="I331" s="150">
        <v>0</v>
      </c>
      <c r="J331" s="128">
        <f aca="true" t="shared" si="85" ref="J331:J394">K331+L331</f>
        <v>7900</v>
      </c>
      <c r="K331" s="128">
        <f t="shared" si="73"/>
        <v>7900</v>
      </c>
      <c r="L331" s="128">
        <f t="shared" si="77"/>
        <v>0</v>
      </c>
      <c r="M331" s="128">
        <f aca="true" t="shared" si="86" ref="M331:M394">N331+O331</f>
        <v>2900</v>
      </c>
      <c r="N331" s="128">
        <f aca="true" t="shared" si="87" ref="N331:N394">K331-H331</f>
        <v>2900</v>
      </c>
      <c r="O331" s="128">
        <f aca="true" t="shared" si="88" ref="O331:O394">L331-I331</f>
        <v>0</v>
      </c>
      <c r="P331" s="128">
        <f aca="true" t="shared" si="89" ref="P331:P394">Q331+R331</f>
        <v>8927</v>
      </c>
      <c r="Q331" s="128">
        <f t="shared" si="74"/>
        <v>8927</v>
      </c>
      <c r="R331" s="128">
        <f t="shared" si="75"/>
        <v>0</v>
      </c>
      <c r="S331" s="128">
        <f aca="true" t="shared" si="90" ref="S331:S394">T331+U331</f>
        <v>10266.05</v>
      </c>
      <c r="T331" s="146">
        <f t="shared" si="78"/>
        <v>10266.05</v>
      </c>
      <c r="U331" s="128">
        <f t="shared" si="76"/>
        <v>0</v>
      </c>
      <c r="V331" s="136"/>
    </row>
    <row r="332" spans="1:22" s="130" customFormat="1" ht="24.75" customHeight="1">
      <c r="A332" s="45"/>
      <c r="B332" s="40"/>
      <c r="C332" s="40"/>
      <c r="D332" s="46"/>
      <c r="E332" s="139" t="s">
        <v>767</v>
      </c>
      <c r="F332" s="145"/>
      <c r="G332" s="145">
        <f>G333+G334</f>
        <v>0</v>
      </c>
      <c r="H332" s="145">
        <f>H333+H334</f>
        <v>0</v>
      </c>
      <c r="I332" s="145">
        <f>I333+I334</f>
        <v>0</v>
      </c>
      <c r="J332" s="145">
        <f>J333+J334</f>
        <v>0</v>
      </c>
      <c r="K332" s="145">
        <f>K333+K334</f>
        <v>0</v>
      </c>
      <c r="L332" s="128">
        <f t="shared" si="77"/>
        <v>0</v>
      </c>
      <c r="M332" s="128">
        <f t="shared" si="86"/>
        <v>0</v>
      </c>
      <c r="N332" s="128">
        <f t="shared" si="87"/>
        <v>0</v>
      </c>
      <c r="O332" s="128">
        <f t="shared" si="88"/>
        <v>0</v>
      </c>
      <c r="P332" s="128">
        <f t="shared" si="89"/>
        <v>0</v>
      </c>
      <c r="Q332" s="128">
        <f aca="true" t="shared" si="91" ref="Q332:Q395">K332*13/100+K332</f>
        <v>0</v>
      </c>
      <c r="R332" s="128">
        <f aca="true" t="shared" si="92" ref="R332:R395">L332*20/100+L332</f>
        <v>0</v>
      </c>
      <c r="S332" s="128">
        <f t="shared" si="90"/>
        <v>0</v>
      </c>
      <c r="T332" s="146">
        <f t="shared" si="78"/>
        <v>0</v>
      </c>
      <c r="U332" s="128">
        <f aca="true" t="shared" si="93" ref="U332:U395">R332*20/100+R332</f>
        <v>0</v>
      </c>
      <c r="V332" s="129"/>
    </row>
    <row r="333" spans="1:22" ht="12.75" customHeight="1">
      <c r="A333" s="41"/>
      <c r="B333" s="39"/>
      <c r="C333" s="39"/>
      <c r="D333" s="37"/>
      <c r="E333" s="135" t="s">
        <v>524</v>
      </c>
      <c r="F333" s="127" t="s">
        <v>523</v>
      </c>
      <c r="G333" s="150">
        <f>H333+I333</f>
        <v>0</v>
      </c>
      <c r="H333" s="150">
        <v>0</v>
      </c>
      <c r="I333" s="150">
        <v>0</v>
      </c>
      <c r="J333" s="128">
        <f t="shared" si="85"/>
        <v>0</v>
      </c>
      <c r="K333" s="128">
        <f aca="true" t="shared" si="94" ref="K333:K396">H333*58/100+H333</f>
        <v>0</v>
      </c>
      <c r="L333" s="128">
        <f t="shared" si="77"/>
        <v>0</v>
      </c>
      <c r="M333" s="128">
        <f t="shared" si="86"/>
        <v>0</v>
      </c>
      <c r="N333" s="128">
        <f t="shared" si="87"/>
        <v>0</v>
      </c>
      <c r="O333" s="128">
        <f t="shared" si="88"/>
        <v>0</v>
      </c>
      <c r="P333" s="128">
        <f t="shared" si="89"/>
        <v>0</v>
      </c>
      <c r="Q333" s="128">
        <f t="shared" si="91"/>
        <v>0</v>
      </c>
      <c r="R333" s="128">
        <f t="shared" si="92"/>
        <v>0</v>
      </c>
      <c r="S333" s="128">
        <f t="shared" si="90"/>
        <v>0</v>
      </c>
      <c r="T333" s="146">
        <f t="shared" si="78"/>
        <v>0</v>
      </c>
      <c r="U333" s="128">
        <f t="shared" si="93"/>
        <v>0</v>
      </c>
      <c r="V333" s="136"/>
    </row>
    <row r="334" spans="1:22" ht="12.75" customHeight="1">
      <c r="A334" s="41"/>
      <c r="B334" s="39"/>
      <c r="C334" s="39"/>
      <c r="D334" s="37"/>
      <c r="E334" s="135" t="s">
        <v>526</v>
      </c>
      <c r="F334" s="127" t="s">
        <v>525</v>
      </c>
      <c r="G334" s="150">
        <f>H334+I334</f>
        <v>0</v>
      </c>
      <c r="H334" s="150">
        <v>0</v>
      </c>
      <c r="I334" s="150">
        <v>0</v>
      </c>
      <c r="J334" s="128">
        <f t="shared" si="85"/>
        <v>0</v>
      </c>
      <c r="K334" s="128">
        <f t="shared" si="94"/>
        <v>0</v>
      </c>
      <c r="L334" s="128">
        <f t="shared" si="77"/>
        <v>0</v>
      </c>
      <c r="M334" s="128">
        <f t="shared" si="86"/>
        <v>0</v>
      </c>
      <c r="N334" s="128">
        <f t="shared" si="87"/>
        <v>0</v>
      </c>
      <c r="O334" s="128">
        <f t="shared" si="88"/>
        <v>0</v>
      </c>
      <c r="P334" s="128">
        <f t="shared" si="89"/>
        <v>0</v>
      </c>
      <c r="Q334" s="128">
        <f t="shared" si="91"/>
        <v>0</v>
      </c>
      <c r="R334" s="128">
        <f t="shared" si="92"/>
        <v>0</v>
      </c>
      <c r="S334" s="128">
        <f t="shared" si="90"/>
        <v>0</v>
      </c>
      <c r="T334" s="146">
        <f t="shared" si="78"/>
        <v>0</v>
      </c>
      <c r="U334" s="128">
        <f t="shared" si="93"/>
        <v>0</v>
      </c>
      <c r="V334" s="136"/>
    </row>
    <row r="335" spans="1:22" s="142" customFormat="1" ht="27" customHeight="1">
      <c r="A335" s="177" t="s">
        <v>277</v>
      </c>
      <c r="B335" s="178" t="s">
        <v>278</v>
      </c>
      <c r="C335" s="178" t="s">
        <v>197</v>
      </c>
      <c r="D335" s="145" t="s">
        <v>197</v>
      </c>
      <c r="E335" s="139" t="s">
        <v>279</v>
      </c>
      <c r="F335" s="145"/>
      <c r="G335" s="145">
        <f>G337+G346+G356+G361+G384+G390</f>
        <v>473982.9</v>
      </c>
      <c r="H335" s="145">
        <f>H337+H346+H356+H361+H384+H390</f>
        <v>120942.5</v>
      </c>
      <c r="I335" s="145">
        <f>I337+I346+I356+I361+I384+I390</f>
        <v>353040.4</v>
      </c>
      <c r="J335" s="145">
        <f>K335+L335</f>
        <v>505092.2</v>
      </c>
      <c r="K335" s="145">
        <f>K337+K346+K356+K361+K384+K390</f>
        <v>196658</v>
      </c>
      <c r="L335" s="145">
        <f>L337+L346+L356+L361+L384+L390</f>
        <v>308434.2</v>
      </c>
      <c r="M335" s="128">
        <f t="shared" si="86"/>
        <v>31109.29999999999</v>
      </c>
      <c r="N335" s="128">
        <f t="shared" si="87"/>
        <v>75715.5</v>
      </c>
      <c r="O335" s="128">
        <f t="shared" si="88"/>
        <v>-44606.20000000001</v>
      </c>
      <c r="P335" s="128">
        <f t="shared" si="89"/>
        <v>592344.5800000001</v>
      </c>
      <c r="Q335" s="145">
        <f>Q337+Q346+Q356+Q361+Q384+Q390</f>
        <v>222223.54</v>
      </c>
      <c r="R335" s="145">
        <f>R337+R346+R356+R361+R384+R390</f>
        <v>370121.04000000004</v>
      </c>
      <c r="S335" s="128">
        <f t="shared" si="90"/>
        <v>699702.3190000001</v>
      </c>
      <c r="T335" s="145">
        <f>T337+T346+T356+T361+T384+T390</f>
        <v>255557.071</v>
      </c>
      <c r="U335" s="145">
        <f>U337+U346+U356+U361+U384+U390</f>
        <v>444145.2480000001</v>
      </c>
      <c r="V335" s="141"/>
    </row>
    <row r="336" spans="1:22" ht="12.75" customHeight="1">
      <c r="A336" s="41"/>
      <c r="B336" s="39"/>
      <c r="C336" s="39"/>
      <c r="D336" s="37"/>
      <c r="E336" s="135" t="s">
        <v>5</v>
      </c>
      <c r="F336" s="37"/>
      <c r="G336" s="37">
        <v>0</v>
      </c>
      <c r="H336" s="37">
        <v>0</v>
      </c>
      <c r="I336" s="37">
        <v>0</v>
      </c>
      <c r="J336" s="128">
        <f t="shared" si="85"/>
        <v>0</v>
      </c>
      <c r="K336" s="128">
        <f t="shared" si="94"/>
        <v>0</v>
      </c>
      <c r="L336" s="128">
        <f t="shared" si="77"/>
        <v>0</v>
      </c>
      <c r="M336" s="128">
        <f t="shared" si="86"/>
        <v>0</v>
      </c>
      <c r="N336" s="128">
        <f t="shared" si="87"/>
        <v>0</v>
      </c>
      <c r="O336" s="128">
        <f t="shared" si="88"/>
        <v>0</v>
      </c>
      <c r="P336" s="128">
        <f t="shared" si="89"/>
        <v>0</v>
      </c>
      <c r="Q336" s="128">
        <f t="shared" si="91"/>
        <v>0</v>
      </c>
      <c r="R336" s="128">
        <f t="shared" si="92"/>
        <v>0</v>
      </c>
      <c r="S336" s="128">
        <f t="shared" si="90"/>
        <v>0</v>
      </c>
      <c r="T336" s="146">
        <f t="shared" si="78"/>
        <v>0</v>
      </c>
      <c r="U336" s="128">
        <f t="shared" si="93"/>
        <v>0</v>
      </c>
      <c r="V336" s="136"/>
    </row>
    <row r="337" spans="1:22" s="142" customFormat="1" ht="14.25" customHeight="1">
      <c r="A337" s="177" t="s">
        <v>280</v>
      </c>
      <c r="B337" s="178" t="s">
        <v>278</v>
      </c>
      <c r="C337" s="178" t="s">
        <v>200</v>
      </c>
      <c r="D337" s="145" t="s">
        <v>197</v>
      </c>
      <c r="E337" s="139" t="s">
        <v>281</v>
      </c>
      <c r="F337" s="145"/>
      <c r="G337" s="145">
        <f>G339</f>
        <v>0</v>
      </c>
      <c r="H337" s="145">
        <f>H339</f>
        <v>0</v>
      </c>
      <c r="I337" s="145">
        <f>I339</f>
        <v>0</v>
      </c>
      <c r="J337" s="145">
        <f>J339</f>
        <v>0</v>
      </c>
      <c r="K337" s="145">
        <f>K339</f>
        <v>0</v>
      </c>
      <c r="L337" s="128">
        <f t="shared" si="77"/>
        <v>0</v>
      </c>
      <c r="M337" s="128">
        <f t="shared" si="86"/>
        <v>0</v>
      </c>
      <c r="N337" s="128">
        <f t="shared" si="87"/>
        <v>0</v>
      </c>
      <c r="O337" s="128">
        <f t="shared" si="88"/>
        <v>0</v>
      </c>
      <c r="P337" s="128">
        <f t="shared" si="89"/>
        <v>0</v>
      </c>
      <c r="Q337" s="128">
        <f t="shared" si="91"/>
        <v>0</v>
      </c>
      <c r="R337" s="128">
        <f t="shared" si="92"/>
        <v>0</v>
      </c>
      <c r="S337" s="128">
        <f t="shared" si="90"/>
        <v>0</v>
      </c>
      <c r="T337" s="146">
        <f t="shared" si="78"/>
        <v>0</v>
      </c>
      <c r="U337" s="128">
        <f t="shared" si="93"/>
        <v>0</v>
      </c>
      <c r="V337" s="141"/>
    </row>
    <row r="338" spans="1:22" ht="12.75" customHeight="1">
      <c r="A338" s="41"/>
      <c r="B338" s="39"/>
      <c r="C338" s="39"/>
      <c r="D338" s="37"/>
      <c r="E338" s="135" t="s">
        <v>202</v>
      </c>
      <c r="F338" s="37"/>
      <c r="G338" s="37"/>
      <c r="H338" s="37"/>
      <c r="I338" s="37"/>
      <c r="J338" s="128">
        <f t="shared" si="85"/>
        <v>0</v>
      </c>
      <c r="K338" s="128">
        <f t="shared" si="94"/>
        <v>0</v>
      </c>
      <c r="L338" s="128">
        <f t="shared" si="77"/>
        <v>0</v>
      </c>
      <c r="M338" s="128">
        <f t="shared" si="86"/>
        <v>0</v>
      </c>
      <c r="N338" s="128">
        <f t="shared" si="87"/>
        <v>0</v>
      </c>
      <c r="O338" s="128">
        <f t="shared" si="88"/>
        <v>0</v>
      </c>
      <c r="P338" s="128">
        <f t="shared" si="89"/>
        <v>0</v>
      </c>
      <c r="Q338" s="128">
        <f t="shared" si="91"/>
        <v>0</v>
      </c>
      <c r="R338" s="128">
        <f t="shared" si="92"/>
        <v>0</v>
      </c>
      <c r="S338" s="128">
        <f t="shared" si="90"/>
        <v>0</v>
      </c>
      <c r="T338" s="146">
        <f t="shared" si="78"/>
        <v>0</v>
      </c>
      <c r="U338" s="128">
        <f t="shared" si="93"/>
        <v>0</v>
      </c>
      <c r="V338" s="136"/>
    </row>
    <row r="339" spans="1:22" ht="12.75" customHeight="1">
      <c r="A339" s="126" t="s">
        <v>282</v>
      </c>
      <c r="B339" s="127" t="s">
        <v>278</v>
      </c>
      <c r="C339" s="127" t="s">
        <v>200</v>
      </c>
      <c r="D339" s="127" t="s">
        <v>200</v>
      </c>
      <c r="E339" s="135" t="s">
        <v>281</v>
      </c>
      <c r="F339" s="37"/>
      <c r="G339" s="37">
        <f>G341+G344</f>
        <v>0</v>
      </c>
      <c r="H339" s="37">
        <v>0</v>
      </c>
      <c r="I339" s="37">
        <f>I341+I344</f>
        <v>0</v>
      </c>
      <c r="J339" s="128">
        <f t="shared" si="85"/>
        <v>0</v>
      </c>
      <c r="K339" s="128">
        <f t="shared" si="94"/>
        <v>0</v>
      </c>
      <c r="L339" s="128">
        <f aca="true" t="shared" si="95" ref="L339:L402">I339*66/100+I339</f>
        <v>0</v>
      </c>
      <c r="M339" s="128">
        <f t="shared" si="86"/>
        <v>0</v>
      </c>
      <c r="N339" s="128">
        <f t="shared" si="87"/>
        <v>0</v>
      </c>
      <c r="O339" s="128">
        <f t="shared" si="88"/>
        <v>0</v>
      </c>
      <c r="P339" s="128">
        <f t="shared" si="89"/>
        <v>0</v>
      </c>
      <c r="Q339" s="128">
        <f t="shared" si="91"/>
        <v>0</v>
      </c>
      <c r="R339" s="128">
        <f t="shared" si="92"/>
        <v>0</v>
      </c>
      <c r="S339" s="128">
        <f t="shared" si="90"/>
        <v>0</v>
      </c>
      <c r="T339" s="146">
        <f aca="true" t="shared" si="96" ref="T339:T402">Q339*15/100+Q339</f>
        <v>0</v>
      </c>
      <c r="U339" s="128">
        <f t="shared" si="93"/>
        <v>0</v>
      </c>
      <c r="V339" s="136"/>
    </row>
    <row r="340" spans="1:22" ht="12.75" customHeight="1">
      <c r="A340" s="41"/>
      <c r="B340" s="39"/>
      <c r="C340" s="39"/>
      <c r="D340" s="37"/>
      <c r="E340" s="135" t="s">
        <v>5</v>
      </c>
      <c r="F340" s="37"/>
      <c r="G340" s="37"/>
      <c r="H340" s="37"/>
      <c r="I340" s="37"/>
      <c r="J340" s="128">
        <f t="shared" si="85"/>
        <v>0</v>
      </c>
      <c r="K340" s="128">
        <f t="shared" si="94"/>
        <v>0</v>
      </c>
      <c r="L340" s="128">
        <f t="shared" si="95"/>
        <v>0</v>
      </c>
      <c r="M340" s="128">
        <f t="shared" si="86"/>
        <v>0</v>
      </c>
      <c r="N340" s="128">
        <f t="shared" si="87"/>
        <v>0</v>
      </c>
      <c r="O340" s="128">
        <f t="shared" si="88"/>
        <v>0</v>
      </c>
      <c r="P340" s="128">
        <f t="shared" si="89"/>
        <v>0</v>
      </c>
      <c r="Q340" s="128">
        <f t="shared" si="91"/>
        <v>0</v>
      </c>
      <c r="R340" s="128">
        <f t="shared" si="92"/>
        <v>0</v>
      </c>
      <c r="S340" s="128">
        <f t="shared" si="90"/>
        <v>0</v>
      </c>
      <c r="T340" s="146">
        <f t="shared" si="96"/>
        <v>0</v>
      </c>
      <c r="U340" s="128">
        <f t="shared" si="93"/>
        <v>0</v>
      </c>
      <c r="V340" s="136"/>
    </row>
    <row r="341" spans="1:22" s="130" customFormat="1" ht="15" customHeight="1">
      <c r="A341" s="45"/>
      <c r="B341" s="40"/>
      <c r="C341" s="40"/>
      <c r="D341" s="46"/>
      <c r="E341" s="139" t="s">
        <v>768</v>
      </c>
      <c r="F341" s="145"/>
      <c r="G341" s="145">
        <f>G342+G343</f>
        <v>0</v>
      </c>
      <c r="H341" s="145">
        <f>H342+H343</f>
        <v>0</v>
      </c>
      <c r="I341" s="145">
        <f>I342+I343</f>
        <v>0</v>
      </c>
      <c r="J341" s="128">
        <f t="shared" si="85"/>
        <v>0</v>
      </c>
      <c r="K341" s="128">
        <f t="shared" si="94"/>
        <v>0</v>
      </c>
      <c r="L341" s="128">
        <f t="shared" si="95"/>
        <v>0</v>
      </c>
      <c r="M341" s="128">
        <f t="shared" si="86"/>
        <v>0</v>
      </c>
      <c r="N341" s="128">
        <f t="shared" si="87"/>
        <v>0</v>
      </c>
      <c r="O341" s="128">
        <f t="shared" si="88"/>
        <v>0</v>
      </c>
      <c r="P341" s="128">
        <f t="shared" si="89"/>
        <v>0</v>
      </c>
      <c r="Q341" s="128">
        <f t="shared" si="91"/>
        <v>0</v>
      </c>
      <c r="R341" s="128">
        <f t="shared" si="92"/>
        <v>0</v>
      </c>
      <c r="S341" s="128">
        <f t="shared" si="90"/>
        <v>0</v>
      </c>
      <c r="T341" s="146">
        <f t="shared" si="96"/>
        <v>0</v>
      </c>
      <c r="U341" s="128">
        <f t="shared" si="93"/>
        <v>0</v>
      </c>
      <c r="V341" s="129"/>
    </row>
    <row r="342" spans="1:22" ht="21" customHeight="1">
      <c r="A342" s="41"/>
      <c r="B342" s="39"/>
      <c r="C342" s="39"/>
      <c r="D342" s="37"/>
      <c r="E342" s="149" t="s">
        <v>470</v>
      </c>
      <c r="F342" s="38" t="s">
        <v>471</v>
      </c>
      <c r="G342" s="150">
        <f>H342+I342</f>
        <v>0</v>
      </c>
      <c r="H342" s="150">
        <v>0</v>
      </c>
      <c r="I342" s="150">
        <v>0</v>
      </c>
      <c r="J342" s="128">
        <f t="shared" si="85"/>
        <v>0</v>
      </c>
      <c r="K342" s="128">
        <f t="shared" si="94"/>
        <v>0</v>
      </c>
      <c r="L342" s="128">
        <f t="shared" si="95"/>
        <v>0</v>
      </c>
      <c r="M342" s="128">
        <f t="shared" si="86"/>
        <v>0</v>
      </c>
      <c r="N342" s="128">
        <f t="shared" si="87"/>
        <v>0</v>
      </c>
      <c r="O342" s="128">
        <f t="shared" si="88"/>
        <v>0</v>
      </c>
      <c r="P342" s="128">
        <f t="shared" si="89"/>
        <v>0</v>
      </c>
      <c r="Q342" s="128">
        <f t="shared" si="91"/>
        <v>0</v>
      </c>
      <c r="R342" s="128">
        <f t="shared" si="92"/>
        <v>0</v>
      </c>
      <c r="S342" s="128">
        <f t="shared" si="90"/>
        <v>0</v>
      </c>
      <c r="T342" s="146">
        <f t="shared" si="96"/>
        <v>0</v>
      </c>
      <c r="U342" s="128">
        <f t="shared" si="93"/>
        <v>0</v>
      </c>
      <c r="V342" s="136"/>
    </row>
    <row r="343" spans="1:22" ht="24" customHeight="1">
      <c r="A343" s="41"/>
      <c r="B343" s="39"/>
      <c r="C343" s="39"/>
      <c r="D343" s="37"/>
      <c r="E343" s="135" t="s">
        <v>458</v>
      </c>
      <c r="F343" s="127" t="s">
        <v>459</v>
      </c>
      <c r="G343" s="150">
        <f>H343+I343</f>
        <v>0</v>
      </c>
      <c r="H343" s="150">
        <v>0</v>
      </c>
      <c r="I343" s="150">
        <v>0</v>
      </c>
      <c r="J343" s="128">
        <f t="shared" si="85"/>
        <v>0</v>
      </c>
      <c r="K343" s="128">
        <f t="shared" si="94"/>
        <v>0</v>
      </c>
      <c r="L343" s="128">
        <f t="shared" si="95"/>
        <v>0</v>
      </c>
      <c r="M343" s="128">
        <f t="shared" si="86"/>
        <v>0</v>
      </c>
      <c r="N343" s="128">
        <f t="shared" si="87"/>
        <v>0</v>
      </c>
      <c r="O343" s="128">
        <f t="shared" si="88"/>
        <v>0</v>
      </c>
      <c r="P343" s="128">
        <f t="shared" si="89"/>
        <v>0</v>
      </c>
      <c r="Q343" s="128">
        <f t="shared" si="91"/>
        <v>0</v>
      </c>
      <c r="R343" s="128">
        <f t="shared" si="92"/>
        <v>0</v>
      </c>
      <c r="S343" s="128">
        <f t="shared" si="90"/>
        <v>0</v>
      </c>
      <c r="T343" s="146">
        <f t="shared" si="96"/>
        <v>0</v>
      </c>
      <c r="U343" s="128">
        <f t="shared" si="93"/>
        <v>0</v>
      </c>
      <c r="V343" s="136"/>
    </row>
    <row r="344" spans="1:22" s="130" customFormat="1" ht="15.75" customHeight="1">
      <c r="A344" s="45"/>
      <c r="B344" s="40"/>
      <c r="C344" s="40"/>
      <c r="D344" s="46"/>
      <c r="E344" s="139"/>
      <c r="F344" s="145"/>
      <c r="G344" s="145">
        <f>G345</f>
        <v>0</v>
      </c>
      <c r="H344" s="145">
        <f>H345</f>
        <v>0</v>
      </c>
      <c r="I344" s="145">
        <f>I345</f>
        <v>0</v>
      </c>
      <c r="J344" s="128">
        <f t="shared" si="85"/>
        <v>0</v>
      </c>
      <c r="K344" s="128">
        <f t="shared" si="94"/>
        <v>0</v>
      </c>
      <c r="L344" s="128">
        <f t="shared" si="95"/>
        <v>0</v>
      </c>
      <c r="M344" s="128">
        <f t="shared" si="86"/>
        <v>0</v>
      </c>
      <c r="N344" s="128">
        <f t="shared" si="87"/>
        <v>0</v>
      </c>
      <c r="O344" s="128">
        <f t="shared" si="88"/>
        <v>0</v>
      </c>
      <c r="P344" s="128">
        <f t="shared" si="89"/>
        <v>0</v>
      </c>
      <c r="Q344" s="128">
        <f t="shared" si="91"/>
        <v>0</v>
      </c>
      <c r="R344" s="128">
        <f t="shared" si="92"/>
        <v>0</v>
      </c>
      <c r="S344" s="128">
        <f t="shared" si="90"/>
        <v>0</v>
      </c>
      <c r="T344" s="146">
        <f t="shared" si="96"/>
        <v>0</v>
      </c>
      <c r="U344" s="128">
        <f t="shared" si="93"/>
        <v>0</v>
      </c>
      <c r="V344" s="129"/>
    </row>
    <row r="345" spans="1:22" ht="12.75" customHeight="1">
      <c r="A345" s="41"/>
      <c r="B345" s="39"/>
      <c r="C345" s="39"/>
      <c r="D345" s="37"/>
      <c r="E345" s="135" t="s">
        <v>526</v>
      </c>
      <c r="F345" s="127" t="s">
        <v>525</v>
      </c>
      <c r="G345" s="150">
        <f>H345+I345</f>
        <v>0</v>
      </c>
      <c r="H345" s="150">
        <v>0</v>
      </c>
      <c r="I345" s="150">
        <v>0</v>
      </c>
      <c r="J345" s="128">
        <f t="shared" si="85"/>
        <v>0</v>
      </c>
      <c r="K345" s="128">
        <f t="shared" si="94"/>
        <v>0</v>
      </c>
      <c r="L345" s="128">
        <f t="shared" si="95"/>
        <v>0</v>
      </c>
      <c r="M345" s="128">
        <f t="shared" si="86"/>
        <v>0</v>
      </c>
      <c r="N345" s="128">
        <f t="shared" si="87"/>
        <v>0</v>
      </c>
      <c r="O345" s="128">
        <f t="shared" si="88"/>
        <v>0</v>
      </c>
      <c r="P345" s="128">
        <f t="shared" si="89"/>
        <v>0</v>
      </c>
      <c r="Q345" s="128">
        <f t="shared" si="91"/>
        <v>0</v>
      </c>
      <c r="R345" s="128">
        <f t="shared" si="92"/>
        <v>0</v>
      </c>
      <c r="S345" s="128">
        <f t="shared" si="90"/>
        <v>0</v>
      </c>
      <c r="T345" s="146">
        <f t="shared" si="96"/>
        <v>0</v>
      </c>
      <c r="U345" s="128">
        <f t="shared" si="93"/>
        <v>0</v>
      </c>
      <c r="V345" s="136"/>
    </row>
    <row r="346" spans="1:22" s="174" customFormat="1" ht="12.75" customHeight="1">
      <c r="A346" s="169">
        <v>2620</v>
      </c>
      <c r="B346" s="178" t="s">
        <v>278</v>
      </c>
      <c r="C346" s="178">
        <v>2</v>
      </c>
      <c r="D346" s="145" t="s">
        <v>197</v>
      </c>
      <c r="E346" s="180" t="s">
        <v>769</v>
      </c>
      <c r="F346" s="172"/>
      <c r="G346" s="162">
        <f>G348</f>
        <v>0</v>
      </c>
      <c r="H346" s="162">
        <f>H348</f>
        <v>0</v>
      </c>
      <c r="I346" s="162">
        <f>I348</f>
        <v>0</v>
      </c>
      <c r="J346" s="162">
        <f>J348</f>
        <v>0</v>
      </c>
      <c r="K346" s="162">
        <f>K348</f>
        <v>0</v>
      </c>
      <c r="L346" s="128">
        <f t="shared" si="95"/>
        <v>0</v>
      </c>
      <c r="M346" s="128">
        <f t="shared" si="86"/>
        <v>0</v>
      </c>
      <c r="N346" s="128">
        <f t="shared" si="87"/>
        <v>0</v>
      </c>
      <c r="O346" s="128">
        <f t="shared" si="88"/>
        <v>0</v>
      </c>
      <c r="P346" s="128">
        <f t="shared" si="89"/>
        <v>0</v>
      </c>
      <c r="Q346" s="128">
        <f t="shared" si="91"/>
        <v>0</v>
      </c>
      <c r="R346" s="128">
        <f t="shared" si="92"/>
        <v>0</v>
      </c>
      <c r="S346" s="128">
        <f t="shared" si="90"/>
        <v>0</v>
      </c>
      <c r="T346" s="146">
        <f t="shared" si="96"/>
        <v>0</v>
      </c>
      <c r="U346" s="128">
        <f t="shared" si="93"/>
        <v>0</v>
      </c>
      <c r="V346" s="173"/>
    </row>
    <row r="347" spans="1:22" ht="12.75" customHeight="1">
      <c r="A347" s="41"/>
      <c r="B347" s="39"/>
      <c r="C347" s="39"/>
      <c r="D347" s="37"/>
      <c r="E347" s="135" t="s">
        <v>748</v>
      </c>
      <c r="F347" s="127"/>
      <c r="G347" s="127"/>
      <c r="H347" s="127"/>
      <c r="I347" s="127"/>
      <c r="J347" s="128">
        <f t="shared" si="85"/>
        <v>0</v>
      </c>
      <c r="K347" s="128">
        <f t="shared" si="94"/>
        <v>0</v>
      </c>
      <c r="L347" s="128">
        <f t="shared" si="95"/>
        <v>0</v>
      </c>
      <c r="M347" s="128">
        <f t="shared" si="86"/>
        <v>0</v>
      </c>
      <c r="N347" s="128">
        <f t="shared" si="87"/>
        <v>0</v>
      </c>
      <c r="O347" s="128">
        <f t="shared" si="88"/>
        <v>0</v>
      </c>
      <c r="P347" s="128">
        <f t="shared" si="89"/>
        <v>0</v>
      </c>
      <c r="Q347" s="128">
        <f t="shared" si="91"/>
        <v>0</v>
      </c>
      <c r="R347" s="128">
        <f t="shared" si="92"/>
        <v>0</v>
      </c>
      <c r="S347" s="128">
        <f t="shared" si="90"/>
        <v>0</v>
      </c>
      <c r="T347" s="146">
        <f t="shared" si="96"/>
        <v>0</v>
      </c>
      <c r="U347" s="128">
        <f t="shared" si="93"/>
        <v>0</v>
      </c>
      <c r="V347" s="136"/>
    </row>
    <row r="348" spans="1:22" ht="12.75" customHeight="1">
      <c r="A348" s="41">
        <v>2621</v>
      </c>
      <c r="B348" s="127" t="s">
        <v>278</v>
      </c>
      <c r="C348" s="127">
        <v>2</v>
      </c>
      <c r="D348" s="127" t="s">
        <v>200</v>
      </c>
      <c r="E348" s="148" t="s">
        <v>769</v>
      </c>
      <c r="F348" s="127"/>
      <c r="G348" s="150">
        <f>SUM(G349:G355)</f>
        <v>0</v>
      </c>
      <c r="H348" s="150">
        <v>0</v>
      </c>
      <c r="I348" s="150">
        <f>SUM(I349:I355)</f>
        <v>0</v>
      </c>
      <c r="J348" s="128">
        <f t="shared" si="85"/>
        <v>0</v>
      </c>
      <c r="K348" s="128">
        <f t="shared" si="94"/>
        <v>0</v>
      </c>
      <c r="L348" s="128">
        <f t="shared" si="95"/>
        <v>0</v>
      </c>
      <c r="M348" s="128">
        <f t="shared" si="86"/>
        <v>0</v>
      </c>
      <c r="N348" s="128">
        <f t="shared" si="87"/>
        <v>0</v>
      </c>
      <c r="O348" s="128">
        <f t="shared" si="88"/>
        <v>0</v>
      </c>
      <c r="P348" s="128">
        <f t="shared" si="89"/>
        <v>0</v>
      </c>
      <c r="Q348" s="128">
        <f t="shared" si="91"/>
        <v>0</v>
      </c>
      <c r="R348" s="128">
        <f t="shared" si="92"/>
        <v>0</v>
      </c>
      <c r="S348" s="128">
        <f t="shared" si="90"/>
        <v>0</v>
      </c>
      <c r="T348" s="146">
        <f t="shared" si="96"/>
        <v>0</v>
      </c>
      <c r="U348" s="128">
        <f t="shared" si="93"/>
        <v>0</v>
      </c>
      <c r="V348" s="136"/>
    </row>
    <row r="349" spans="1:22" ht="12.75" customHeight="1">
      <c r="A349" s="41"/>
      <c r="B349" s="127"/>
      <c r="C349" s="127"/>
      <c r="D349" s="127"/>
      <c r="E349" s="135" t="s">
        <v>428</v>
      </c>
      <c r="F349" s="127" t="s">
        <v>427</v>
      </c>
      <c r="G349" s="150">
        <f aca="true" t="shared" si="97" ref="G349:G355">H349+I349</f>
        <v>0</v>
      </c>
      <c r="H349" s="150">
        <v>0</v>
      </c>
      <c r="I349" s="150">
        <v>0</v>
      </c>
      <c r="J349" s="128">
        <f t="shared" si="85"/>
        <v>0</v>
      </c>
      <c r="K349" s="128">
        <f t="shared" si="94"/>
        <v>0</v>
      </c>
      <c r="L349" s="128">
        <f t="shared" si="95"/>
        <v>0</v>
      </c>
      <c r="M349" s="128">
        <f t="shared" si="86"/>
        <v>0</v>
      </c>
      <c r="N349" s="128">
        <f t="shared" si="87"/>
        <v>0</v>
      </c>
      <c r="O349" s="128">
        <f t="shared" si="88"/>
        <v>0</v>
      </c>
      <c r="P349" s="128">
        <f t="shared" si="89"/>
        <v>0</v>
      </c>
      <c r="Q349" s="128">
        <f t="shared" si="91"/>
        <v>0</v>
      </c>
      <c r="R349" s="128">
        <f t="shared" si="92"/>
        <v>0</v>
      </c>
      <c r="S349" s="128">
        <f t="shared" si="90"/>
        <v>0</v>
      </c>
      <c r="T349" s="146">
        <f t="shared" si="96"/>
        <v>0</v>
      </c>
      <c r="U349" s="128">
        <f t="shared" si="93"/>
        <v>0</v>
      </c>
      <c r="V349" s="136"/>
    </row>
    <row r="350" spans="1:22" ht="21" customHeight="1">
      <c r="A350" s="41"/>
      <c r="B350" s="127"/>
      <c r="C350" s="127"/>
      <c r="D350" s="127"/>
      <c r="E350" s="175" t="s">
        <v>770</v>
      </c>
      <c r="F350" s="127">
        <v>4251</v>
      </c>
      <c r="G350" s="150">
        <f t="shared" si="97"/>
        <v>0</v>
      </c>
      <c r="H350" s="150">
        <v>0</v>
      </c>
      <c r="I350" s="150">
        <v>0</v>
      </c>
      <c r="J350" s="128">
        <f t="shared" si="85"/>
        <v>0</v>
      </c>
      <c r="K350" s="128">
        <f t="shared" si="94"/>
        <v>0</v>
      </c>
      <c r="L350" s="128">
        <f t="shared" si="95"/>
        <v>0</v>
      </c>
      <c r="M350" s="128">
        <f t="shared" si="86"/>
        <v>0</v>
      </c>
      <c r="N350" s="128">
        <f t="shared" si="87"/>
        <v>0</v>
      </c>
      <c r="O350" s="128">
        <f t="shared" si="88"/>
        <v>0</v>
      </c>
      <c r="P350" s="128">
        <f t="shared" si="89"/>
        <v>0</v>
      </c>
      <c r="Q350" s="128">
        <f t="shared" si="91"/>
        <v>0</v>
      </c>
      <c r="R350" s="128">
        <f t="shared" si="92"/>
        <v>0</v>
      </c>
      <c r="S350" s="128">
        <f t="shared" si="90"/>
        <v>0</v>
      </c>
      <c r="T350" s="146">
        <f t="shared" si="96"/>
        <v>0</v>
      </c>
      <c r="U350" s="128">
        <f t="shared" si="93"/>
        <v>0</v>
      </c>
      <c r="V350" s="136"/>
    </row>
    <row r="351" spans="1:22" ht="21" customHeight="1">
      <c r="A351" s="41"/>
      <c r="B351" s="39"/>
      <c r="C351" s="39"/>
      <c r="D351" s="37"/>
      <c r="E351" s="149" t="s">
        <v>470</v>
      </c>
      <c r="F351" s="38" t="s">
        <v>471</v>
      </c>
      <c r="G351" s="150">
        <f t="shared" si="97"/>
        <v>0</v>
      </c>
      <c r="H351" s="150">
        <v>0</v>
      </c>
      <c r="I351" s="150">
        <v>0</v>
      </c>
      <c r="J351" s="128">
        <f t="shared" si="85"/>
        <v>0</v>
      </c>
      <c r="K351" s="128">
        <f t="shared" si="94"/>
        <v>0</v>
      </c>
      <c r="L351" s="128">
        <f t="shared" si="95"/>
        <v>0</v>
      </c>
      <c r="M351" s="128">
        <f t="shared" si="86"/>
        <v>0</v>
      </c>
      <c r="N351" s="128">
        <f t="shared" si="87"/>
        <v>0</v>
      </c>
      <c r="O351" s="128">
        <f t="shared" si="88"/>
        <v>0</v>
      </c>
      <c r="P351" s="128">
        <f t="shared" si="89"/>
        <v>0</v>
      </c>
      <c r="Q351" s="128">
        <f t="shared" si="91"/>
        <v>0</v>
      </c>
      <c r="R351" s="128">
        <f t="shared" si="92"/>
        <v>0</v>
      </c>
      <c r="S351" s="128">
        <f t="shared" si="90"/>
        <v>0</v>
      </c>
      <c r="T351" s="146">
        <f t="shared" si="96"/>
        <v>0</v>
      </c>
      <c r="U351" s="128">
        <f t="shared" si="93"/>
        <v>0</v>
      </c>
      <c r="V351" s="136"/>
    </row>
    <row r="352" spans="1:22" ht="15" customHeight="1">
      <c r="A352" s="41"/>
      <c r="B352" s="39"/>
      <c r="C352" s="39"/>
      <c r="D352" s="37"/>
      <c r="E352" s="135" t="s">
        <v>526</v>
      </c>
      <c r="F352" s="127" t="s">
        <v>525</v>
      </c>
      <c r="G352" s="150">
        <f t="shared" si="97"/>
        <v>0</v>
      </c>
      <c r="H352" s="150">
        <v>0</v>
      </c>
      <c r="I352" s="150">
        <v>0</v>
      </c>
      <c r="J352" s="128">
        <f t="shared" si="85"/>
        <v>0</v>
      </c>
      <c r="K352" s="128">
        <f t="shared" si="94"/>
        <v>0</v>
      </c>
      <c r="L352" s="128">
        <f t="shared" si="95"/>
        <v>0</v>
      </c>
      <c r="M352" s="128">
        <f t="shared" si="86"/>
        <v>0</v>
      </c>
      <c r="N352" s="128">
        <f t="shared" si="87"/>
        <v>0</v>
      </c>
      <c r="O352" s="128">
        <f t="shared" si="88"/>
        <v>0</v>
      </c>
      <c r="P352" s="128">
        <f t="shared" si="89"/>
        <v>0</v>
      </c>
      <c r="Q352" s="128">
        <f t="shared" si="91"/>
        <v>0</v>
      </c>
      <c r="R352" s="128">
        <f t="shared" si="92"/>
        <v>0</v>
      </c>
      <c r="S352" s="128">
        <f t="shared" si="90"/>
        <v>0</v>
      </c>
      <c r="T352" s="146">
        <f t="shared" si="96"/>
        <v>0</v>
      </c>
      <c r="U352" s="128">
        <f t="shared" si="93"/>
        <v>0</v>
      </c>
      <c r="V352" s="136"/>
    </row>
    <row r="353" spans="1:22" ht="15.75" customHeight="1">
      <c r="A353" s="41"/>
      <c r="B353" s="39"/>
      <c r="C353" s="39"/>
      <c r="D353" s="37"/>
      <c r="E353" s="175" t="s">
        <v>755</v>
      </c>
      <c r="F353" s="127">
        <v>5129</v>
      </c>
      <c r="G353" s="150">
        <f t="shared" si="97"/>
        <v>0</v>
      </c>
      <c r="H353" s="150">
        <v>0</v>
      </c>
      <c r="I353" s="150">
        <v>0</v>
      </c>
      <c r="J353" s="128">
        <f t="shared" si="85"/>
        <v>0</v>
      </c>
      <c r="K353" s="128">
        <f t="shared" si="94"/>
        <v>0</v>
      </c>
      <c r="L353" s="128">
        <f t="shared" si="95"/>
        <v>0</v>
      </c>
      <c r="M353" s="128">
        <f t="shared" si="86"/>
        <v>0</v>
      </c>
      <c r="N353" s="128">
        <f t="shared" si="87"/>
        <v>0</v>
      </c>
      <c r="O353" s="128">
        <f t="shared" si="88"/>
        <v>0</v>
      </c>
      <c r="P353" s="128">
        <f t="shared" si="89"/>
        <v>0</v>
      </c>
      <c r="Q353" s="128">
        <f t="shared" si="91"/>
        <v>0</v>
      </c>
      <c r="R353" s="128">
        <f t="shared" si="92"/>
        <v>0</v>
      </c>
      <c r="S353" s="128">
        <f t="shared" si="90"/>
        <v>0</v>
      </c>
      <c r="T353" s="146">
        <f t="shared" si="96"/>
        <v>0</v>
      </c>
      <c r="U353" s="128">
        <f t="shared" si="93"/>
        <v>0</v>
      </c>
      <c r="V353" s="136"/>
    </row>
    <row r="354" spans="1:22" ht="15.75" customHeight="1">
      <c r="A354" s="41"/>
      <c r="B354" s="39"/>
      <c r="C354" s="39"/>
      <c r="D354" s="37"/>
      <c r="E354" s="158" t="s">
        <v>771</v>
      </c>
      <c r="F354" s="38">
        <v>5131</v>
      </c>
      <c r="G354" s="150">
        <f t="shared" si="97"/>
        <v>0</v>
      </c>
      <c r="H354" s="150">
        <v>0</v>
      </c>
      <c r="I354" s="150">
        <v>0</v>
      </c>
      <c r="J354" s="128">
        <f t="shared" si="85"/>
        <v>0</v>
      </c>
      <c r="K354" s="128">
        <f t="shared" si="94"/>
        <v>0</v>
      </c>
      <c r="L354" s="128">
        <f t="shared" si="95"/>
        <v>0</v>
      </c>
      <c r="M354" s="128">
        <f t="shared" si="86"/>
        <v>0</v>
      </c>
      <c r="N354" s="128">
        <f t="shared" si="87"/>
        <v>0</v>
      </c>
      <c r="O354" s="128">
        <f t="shared" si="88"/>
        <v>0</v>
      </c>
      <c r="P354" s="128">
        <f t="shared" si="89"/>
        <v>0</v>
      </c>
      <c r="Q354" s="128">
        <f t="shared" si="91"/>
        <v>0</v>
      </c>
      <c r="R354" s="128">
        <f t="shared" si="92"/>
        <v>0</v>
      </c>
      <c r="S354" s="128">
        <f t="shared" si="90"/>
        <v>0</v>
      </c>
      <c r="T354" s="146">
        <f t="shared" si="96"/>
        <v>0</v>
      </c>
      <c r="U354" s="128">
        <f t="shared" si="93"/>
        <v>0</v>
      </c>
      <c r="V354" s="136"/>
    </row>
    <row r="355" spans="1:22" ht="15.75" customHeight="1">
      <c r="A355" s="41"/>
      <c r="B355" s="39"/>
      <c r="C355" s="39"/>
      <c r="D355" s="37"/>
      <c r="E355" s="158" t="s">
        <v>734</v>
      </c>
      <c r="F355" s="38">
        <v>5134</v>
      </c>
      <c r="G355" s="150">
        <f t="shared" si="97"/>
        <v>0</v>
      </c>
      <c r="H355" s="150">
        <v>0</v>
      </c>
      <c r="I355" s="150">
        <v>0</v>
      </c>
      <c r="J355" s="128">
        <f t="shared" si="85"/>
        <v>0</v>
      </c>
      <c r="K355" s="128">
        <f t="shared" si="94"/>
        <v>0</v>
      </c>
      <c r="L355" s="128">
        <f t="shared" si="95"/>
        <v>0</v>
      </c>
      <c r="M355" s="128">
        <f t="shared" si="86"/>
        <v>0</v>
      </c>
      <c r="N355" s="128">
        <f t="shared" si="87"/>
        <v>0</v>
      </c>
      <c r="O355" s="128">
        <f t="shared" si="88"/>
        <v>0</v>
      </c>
      <c r="P355" s="128">
        <f t="shared" si="89"/>
        <v>0</v>
      </c>
      <c r="Q355" s="128">
        <f t="shared" si="91"/>
        <v>0</v>
      </c>
      <c r="R355" s="128">
        <f t="shared" si="92"/>
        <v>0</v>
      </c>
      <c r="S355" s="128">
        <f t="shared" si="90"/>
        <v>0</v>
      </c>
      <c r="T355" s="146">
        <f t="shared" si="96"/>
        <v>0</v>
      </c>
      <c r="U355" s="128">
        <f t="shared" si="93"/>
        <v>0</v>
      </c>
      <c r="V355" s="136"/>
    </row>
    <row r="356" spans="1:22" s="174" customFormat="1" ht="12.75" customHeight="1">
      <c r="A356" s="169">
        <v>2630</v>
      </c>
      <c r="B356" s="178" t="s">
        <v>278</v>
      </c>
      <c r="C356" s="178">
        <v>3</v>
      </c>
      <c r="D356" s="145" t="s">
        <v>197</v>
      </c>
      <c r="E356" s="180" t="s">
        <v>772</v>
      </c>
      <c r="F356" s="172"/>
      <c r="G356" s="162">
        <f>G358</f>
        <v>0</v>
      </c>
      <c r="H356" s="162">
        <f>H358</f>
        <v>0</v>
      </c>
      <c r="I356" s="162">
        <f>I358</f>
        <v>0</v>
      </c>
      <c r="J356" s="128">
        <f t="shared" si="85"/>
        <v>0</v>
      </c>
      <c r="K356" s="128">
        <f t="shared" si="94"/>
        <v>0</v>
      </c>
      <c r="L356" s="128">
        <f t="shared" si="95"/>
        <v>0</v>
      </c>
      <c r="M356" s="128">
        <f t="shared" si="86"/>
        <v>0</v>
      </c>
      <c r="N356" s="128">
        <f t="shared" si="87"/>
        <v>0</v>
      </c>
      <c r="O356" s="128">
        <f t="shared" si="88"/>
        <v>0</v>
      </c>
      <c r="P356" s="128">
        <f t="shared" si="89"/>
        <v>0</v>
      </c>
      <c r="Q356" s="128">
        <f t="shared" si="91"/>
        <v>0</v>
      </c>
      <c r="R356" s="128">
        <f t="shared" si="92"/>
        <v>0</v>
      </c>
      <c r="S356" s="128">
        <f t="shared" si="90"/>
        <v>0</v>
      </c>
      <c r="T356" s="146">
        <f t="shared" si="96"/>
        <v>0</v>
      </c>
      <c r="U356" s="128">
        <f t="shared" si="93"/>
        <v>0</v>
      </c>
      <c r="V356" s="173"/>
    </row>
    <row r="357" spans="1:22" ht="14.25" customHeight="1">
      <c r="A357" s="41"/>
      <c r="B357" s="39"/>
      <c r="C357" s="39"/>
      <c r="D357" s="37"/>
      <c r="E357" s="158" t="s">
        <v>748</v>
      </c>
      <c r="F357" s="38"/>
      <c r="G357" s="127"/>
      <c r="H357" s="127"/>
      <c r="I357" s="127"/>
      <c r="J357" s="128">
        <f t="shared" si="85"/>
        <v>0</v>
      </c>
      <c r="K357" s="128">
        <f t="shared" si="94"/>
        <v>0</v>
      </c>
      <c r="L357" s="128">
        <f t="shared" si="95"/>
        <v>0</v>
      </c>
      <c r="M357" s="128">
        <f t="shared" si="86"/>
        <v>0</v>
      </c>
      <c r="N357" s="128">
        <f t="shared" si="87"/>
        <v>0</v>
      </c>
      <c r="O357" s="128">
        <f t="shared" si="88"/>
        <v>0</v>
      </c>
      <c r="P357" s="128">
        <f t="shared" si="89"/>
        <v>0</v>
      </c>
      <c r="Q357" s="128">
        <f t="shared" si="91"/>
        <v>0</v>
      </c>
      <c r="R357" s="128">
        <f t="shared" si="92"/>
        <v>0</v>
      </c>
      <c r="S357" s="128">
        <f t="shared" si="90"/>
        <v>0</v>
      </c>
      <c r="T357" s="146">
        <f t="shared" si="96"/>
        <v>0</v>
      </c>
      <c r="U357" s="128">
        <f t="shared" si="93"/>
        <v>0</v>
      </c>
      <c r="V357" s="136"/>
    </row>
    <row r="358" spans="1:22" ht="14.25" customHeight="1">
      <c r="A358" s="41">
        <v>2631</v>
      </c>
      <c r="B358" s="127" t="s">
        <v>278</v>
      </c>
      <c r="C358" s="127">
        <v>3</v>
      </c>
      <c r="D358" s="127" t="s">
        <v>200</v>
      </c>
      <c r="E358" s="158" t="s">
        <v>772</v>
      </c>
      <c r="F358" s="38"/>
      <c r="G358" s="150">
        <f>G359+G360</f>
        <v>0</v>
      </c>
      <c r="H358" s="150">
        <f>H359+H360</f>
        <v>0</v>
      </c>
      <c r="I358" s="150">
        <f>I359+I360</f>
        <v>0</v>
      </c>
      <c r="J358" s="128">
        <f t="shared" si="85"/>
        <v>0</v>
      </c>
      <c r="K358" s="128">
        <f t="shared" si="94"/>
        <v>0</v>
      </c>
      <c r="L358" s="128">
        <f t="shared" si="95"/>
        <v>0</v>
      </c>
      <c r="M358" s="128">
        <f t="shared" si="86"/>
        <v>0</v>
      </c>
      <c r="N358" s="128">
        <f t="shared" si="87"/>
        <v>0</v>
      </c>
      <c r="O358" s="128">
        <f t="shared" si="88"/>
        <v>0</v>
      </c>
      <c r="P358" s="128">
        <f t="shared" si="89"/>
        <v>0</v>
      </c>
      <c r="Q358" s="128">
        <f t="shared" si="91"/>
        <v>0</v>
      </c>
      <c r="R358" s="128">
        <f t="shared" si="92"/>
        <v>0</v>
      </c>
      <c r="S358" s="128">
        <f t="shared" si="90"/>
        <v>0</v>
      </c>
      <c r="T358" s="146">
        <f t="shared" si="96"/>
        <v>0</v>
      </c>
      <c r="U358" s="128">
        <f t="shared" si="93"/>
        <v>0</v>
      </c>
      <c r="V358" s="136"/>
    </row>
    <row r="359" spans="1:22" ht="26.25" customHeight="1">
      <c r="A359" s="41"/>
      <c r="B359" s="39"/>
      <c r="C359" s="39"/>
      <c r="D359" s="37"/>
      <c r="E359" s="149" t="s">
        <v>470</v>
      </c>
      <c r="F359" s="38" t="s">
        <v>471</v>
      </c>
      <c r="G359" s="150">
        <f>H359+I359</f>
        <v>0</v>
      </c>
      <c r="H359" s="150">
        <v>0</v>
      </c>
      <c r="I359" s="150">
        <v>0</v>
      </c>
      <c r="J359" s="128">
        <f t="shared" si="85"/>
        <v>0</v>
      </c>
      <c r="K359" s="128">
        <f t="shared" si="94"/>
        <v>0</v>
      </c>
      <c r="L359" s="128">
        <f t="shared" si="95"/>
        <v>0</v>
      </c>
      <c r="M359" s="128">
        <f t="shared" si="86"/>
        <v>0</v>
      </c>
      <c r="N359" s="128">
        <f t="shared" si="87"/>
        <v>0</v>
      </c>
      <c r="O359" s="128">
        <f t="shared" si="88"/>
        <v>0</v>
      </c>
      <c r="P359" s="128">
        <f t="shared" si="89"/>
        <v>0</v>
      </c>
      <c r="Q359" s="128">
        <f t="shared" si="91"/>
        <v>0</v>
      </c>
      <c r="R359" s="128">
        <f t="shared" si="92"/>
        <v>0</v>
      </c>
      <c r="S359" s="128">
        <f t="shared" si="90"/>
        <v>0</v>
      </c>
      <c r="T359" s="146">
        <f t="shared" si="96"/>
        <v>0</v>
      </c>
      <c r="U359" s="128">
        <f t="shared" si="93"/>
        <v>0</v>
      </c>
      <c r="V359" s="136"/>
    </row>
    <row r="360" spans="1:22" ht="26.25" customHeight="1">
      <c r="A360" s="41"/>
      <c r="B360" s="39"/>
      <c r="C360" s="39"/>
      <c r="D360" s="37"/>
      <c r="E360" s="135" t="s">
        <v>458</v>
      </c>
      <c r="F360" s="127" t="s">
        <v>459</v>
      </c>
      <c r="G360" s="150">
        <f>H360+I360</f>
        <v>0</v>
      </c>
      <c r="H360" s="150">
        <v>0</v>
      </c>
      <c r="I360" s="150">
        <v>0</v>
      </c>
      <c r="J360" s="128">
        <f t="shared" si="85"/>
        <v>0</v>
      </c>
      <c r="K360" s="128">
        <f t="shared" si="94"/>
        <v>0</v>
      </c>
      <c r="L360" s="128">
        <f t="shared" si="95"/>
        <v>0</v>
      </c>
      <c r="M360" s="128">
        <f t="shared" si="86"/>
        <v>0</v>
      </c>
      <c r="N360" s="128">
        <f t="shared" si="87"/>
        <v>0</v>
      </c>
      <c r="O360" s="128">
        <f t="shared" si="88"/>
        <v>0</v>
      </c>
      <c r="P360" s="128">
        <f t="shared" si="89"/>
        <v>0</v>
      </c>
      <c r="Q360" s="128">
        <f t="shared" si="91"/>
        <v>0</v>
      </c>
      <c r="R360" s="128">
        <f t="shared" si="92"/>
        <v>0</v>
      </c>
      <c r="S360" s="128">
        <f t="shared" si="90"/>
        <v>0</v>
      </c>
      <c r="T360" s="146">
        <f t="shared" si="96"/>
        <v>0</v>
      </c>
      <c r="U360" s="128">
        <f t="shared" si="93"/>
        <v>0</v>
      </c>
      <c r="V360" s="136"/>
    </row>
    <row r="361" spans="1:22" s="142" customFormat="1" ht="21" customHeight="1">
      <c r="A361" s="177" t="s">
        <v>283</v>
      </c>
      <c r="B361" s="178" t="s">
        <v>278</v>
      </c>
      <c r="C361" s="178" t="s">
        <v>240</v>
      </c>
      <c r="D361" s="145" t="s">
        <v>197</v>
      </c>
      <c r="E361" s="139" t="s">
        <v>284</v>
      </c>
      <c r="F361" s="145"/>
      <c r="G361" s="145">
        <f>G365+G369+G375+G377+G379+G381</f>
        <v>25773.2</v>
      </c>
      <c r="H361" s="145">
        <f>H365+H369+H375+H377+H379+H381</f>
        <v>6000</v>
      </c>
      <c r="I361" s="145">
        <f>I365+I369+I375+I377+I379+I381</f>
        <v>19773.2</v>
      </c>
      <c r="J361" s="145">
        <f>K361+L361</f>
        <v>28323.5</v>
      </c>
      <c r="K361" s="145">
        <f>K363</f>
        <v>10500</v>
      </c>
      <c r="L361" s="128">
        <f>L363</f>
        <v>17823.5</v>
      </c>
      <c r="M361" s="128">
        <f t="shared" si="86"/>
        <v>2550.2999999999993</v>
      </c>
      <c r="N361" s="128">
        <f t="shared" si="87"/>
        <v>4500</v>
      </c>
      <c r="O361" s="128">
        <f t="shared" si="88"/>
        <v>-1949.7000000000007</v>
      </c>
      <c r="P361" s="128">
        <f t="shared" si="89"/>
        <v>33253.2</v>
      </c>
      <c r="Q361" s="128">
        <f t="shared" si="91"/>
        <v>11865</v>
      </c>
      <c r="R361" s="128">
        <f t="shared" si="92"/>
        <v>21388.2</v>
      </c>
      <c r="S361" s="128">
        <f t="shared" si="90"/>
        <v>39310.59</v>
      </c>
      <c r="T361" s="146">
        <f t="shared" si="96"/>
        <v>13644.75</v>
      </c>
      <c r="U361" s="128">
        <f t="shared" si="93"/>
        <v>25665.84</v>
      </c>
      <c r="V361" s="141"/>
    </row>
    <row r="362" spans="1:22" ht="12.75" customHeight="1">
      <c r="A362" s="41"/>
      <c r="B362" s="39"/>
      <c r="C362" s="39"/>
      <c r="D362" s="37"/>
      <c r="E362" s="135" t="s">
        <v>202</v>
      </c>
      <c r="F362" s="37"/>
      <c r="G362" s="37"/>
      <c r="H362" s="37"/>
      <c r="I362" s="37"/>
      <c r="J362" s="128">
        <f t="shared" si="85"/>
        <v>0</v>
      </c>
      <c r="K362" s="128">
        <f t="shared" si="94"/>
        <v>0</v>
      </c>
      <c r="L362" s="128">
        <f t="shared" si="95"/>
        <v>0</v>
      </c>
      <c r="M362" s="128">
        <f t="shared" si="86"/>
        <v>0</v>
      </c>
      <c r="N362" s="128">
        <f t="shared" si="87"/>
        <v>0</v>
      </c>
      <c r="O362" s="128">
        <f t="shared" si="88"/>
        <v>0</v>
      </c>
      <c r="P362" s="128">
        <f t="shared" si="89"/>
        <v>0</v>
      </c>
      <c r="Q362" s="128">
        <f t="shared" si="91"/>
        <v>0</v>
      </c>
      <c r="R362" s="128">
        <f t="shared" si="92"/>
        <v>0</v>
      </c>
      <c r="S362" s="128">
        <f t="shared" si="90"/>
        <v>0</v>
      </c>
      <c r="T362" s="146">
        <f t="shared" si="96"/>
        <v>0</v>
      </c>
      <c r="U362" s="128">
        <f t="shared" si="93"/>
        <v>0</v>
      </c>
      <c r="V362" s="136"/>
    </row>
    <row r="363" spans="1:22" ht="12.75" customHeight="1">
      <c r="A363" s="126" t="s">
        <v>285</v>
      </c>
      <c r="B363" s="127" t="s">
        <v>278</v>
      </c>
      <c r="C363" s="127" t="s">
        <v>240</v>
      </c>
      <c r="D363" s="127" t="s">
        <v>200</v>
      </c>
      <c r="E363" s="135" t="s">
        <v>284</v>
      </c>
      <c r="F363" s="37"/>
      <c r="G363" s="37">
        <f aca="true" t="shared" si="98" ref="G363:L363">G365+G369+G375+G377+G379+G381</f>
        <v>25773.2</v>
      </c>
      <c r="H363" s="37">
        <f t="shared" si="98"/>
        <v>6000</v>
      </c>
      <c r="I363" s="37">
        <f t="shared" si="98"/>
        <v>19773.2</v>
      </c>
      <c r="J363" s="37">
        <f t="shared" si="98"/>
        <v>28323.5</v>
      </c>
      <c r="K363" s="37">
        <f t="shared" si="98"/>
        <v>10500</v>
      </c>
      <c r="L363" s="37">
        <f t="shared" si="98"/>
        <v>17823.5</v>
      </c>
      <c r="M363" s="128">
        <f t="shared" si="86"/>
        <v>2550.2999999999993</v>
      </c>
      <c r="N363" s="128">
        <f t="shared" si="87"/>
        <v>4500</v>
      </c>
      <c r="O363" s="128">
        <f t="shared" si="88"/>
        <v>-1949.7000000000007</v>
      </c>
      <c r="P363" s="128">
        <f t="shared" si="89"/>
        <v>33253.2</v>
      </c>
      <c r="Q363" s="128">
        <f t="shared" si="91"/>
        <v>11865</v>
      </c>
      <c r="R363" s="128">
        <f t="shared" si="92"/>
        <v>21388.2</v>
      </c>
      <c r="S363" s="128">
        <f t="shared" si="90"/>
        <v>39310.59</v>
      </c>
      <c r="T363" s="146">
        <f t="shared" si="96"/>
        <v>13644.75</v>
      </c>
      <c r="U363" s="128">
        <f t="shared" si="93"/>
        <v>25665.84</v>
      </c>
      <c r="V363" s="136"/>
    </row>
    <row r="364" spans="1:22" ht="12.75" customHeight="1">
      <c r="A364" s="41"/>
      <c r="B364" s="39"/>
      <c r="C364" s="39"/>
      <c r="D364" s="37"/>
      <c r="E364" s="135" t="s">
        <v>5</v>
      </c>
      <c r="F364" s="37"/>
      <c r="G364" s="37"/>
      <c r="H364" s="37"/>
      <c r="I364" s="37"/>
      <c r="J364" s="128">
        <f t="shared" si="85"/>
        <v>0</v>
      </c>
      <c r="K364" s="128">
        <f t="shared" si="94"/>
        <v>0</v>
      </c>
      <c r="L364" s="128">
        <f t="shared" si="95"/>
        <v>0</v>
      </c>
      <c r="M364" s="128">
        <f t="shared" si="86"/>
        <v>0</v>
      </c>
      <c r="N364" s="128">
        <f t="shared" si="87"/>
        <v>0</v>
      </c>
      <c r="O364" s="128">
        <f t="shared" si="88"/>
        <v>0</v>
      </c>
      <c r="P364" s="128">
        <f t="shared" si="89"/>
        <v>0</v>
      </c>
      <c r="Q364" s="128">
        <f t="shared" si="91"/>
        <v>0</v>
      </c>
      <c r="R364" s="128">
        <f t="shared" si="92"/>
        <v>0</v>
      </c>
      <c r="S364" s="128">
        <f t="shared" si="90"/>
        <v>0</v>
      </c>
      <c r="T364" s="146">
        <f t="shared" si="96"/>
        <v>0</v>
      </c>
      <c r="U364" s="128">
        <f t="shared" si="93"/>
        <v>0</v>
      </c>
      <c r="V364" s="136"/>
    </row>
    <row r="365" spans="1:22" s="130" customFormat="1" ht="20.25" customHeight="1">
      <c r="A365" s="45"/>
      <c r="B365" s="40"/>
      <c r="C365" s="40"/>
      <c r="D365" s="46"/>
      <c r="E365" s="139" t="s">
        <v>649</v>
      </c>
      <c r="F365" s="145"/>
      <c r="G365" s="145">
        <f>G366+G368+G367</f>
        <v>0</v>
      </c>
      <c r="H365" s="145">
        <f>H366+H368+H367</f>
        <v>0</v>
      </c>
      <c r="I365" s="145">
        <f>I366+I368+I367</f>
        <v>0</v>
      </c>
      <c r="J365" s="128">
        <f t="shared" si="85"/>
        <v>0</v>
      </c>
      <c r="K365" s="128">
        <f t="shared" si="94"/>
        <v>0</v>
      </c>
      <c r="L365" s="128">
        <f t="shared" si="95"/>
        <v>0</v>
      </c>
      <c r="M365" s="128">
        <f t="shared" si="86"/>
        <v>0</v>
      </c>
      <c r="N365" s="128">
        <f t="shared" si="87"/>
        <v>0</v>
      </c>
      <c r="O365" s="128">
        <f t="shared" si="88"/>
        <v>0</v>
      </c>
      <c r="P365" s="128">
        <f t="shared" si="89"/>
        <v>0</v>
      </c>
      <c r="Q365" s="128">
        <f t="shared" si="91"/>
        <v>0</v>
      </c>
      <c r="R365" s="128">
        <f t="shared" si="92"/>
        <v>0</v>
      </c>
      <c r="S365" s="128">
        <f t="shared" si="90"/>
        <v>0</v>
      </c>
      <c r="T365" s="146">
        <f t="shared" si="96"/>
        <v>0</v>
      </c>
      <c r="U365" s="128">
        <f t="shared" si="93"/>
        <v>0</v>
      </c>
      <c r="V365" s="129"/>
    </row>
    <row r="366" spans="1:22" ht="12.75" customHeight="1">
      <c r="A366" s="41"/>
      <c r="B366" s="39"/>
      <c r="C366" s="39"/>
      <c r="D366" s="37"/>
      <c r="E366" s="135" t="s">
        <v>432</v>
      </c>
      <c r="F366" s="127" t="s">
        <v>431</v>
      </c>
      <c r="G366" s="150">
        <f>H366+I366</f>
        <v>0</v>
      </c>
      <c r="H366" s="150">
        <v>0</v>
      </c>
      <c r="I366" s="150">
        <v>0</v>
      </c>
      <c r="J366" s="128">
        <f t="shared" si="85"/>
        <v>0</v>
      </c>
      <c r="K366" s="128">
        <f t="shared" si="94"/>
        <v>0</v>
      </c>
      <c r="L366" s="128">
        <f t="shared" si="95"/>
        <v>0</v>
      </c>
      <c r="M366" s="128">
        <f t="shared" si="86"/>
        <v>0</v>
      </c>
      <c r="N366" s="128">
        <f t="shared" si="87"/>
        <v>0</v>
      </c>
      <c r="O366" s="128">
        <f t="shared" si="88"/>
        <v>0</v>
      </c>
      <c r="P366" s="128">
        <f t="shared" si="89"/>
        <v>0</v>
      </c>
      <c r="Q366" s="128">
        <f t="shared" si="91"/>
        <v>0</v>
      </c>
      <c r="R366" s="128">
        <f t="shared" si="92"/>
        <v>0</v>
      </c>
      <c r="S366" s="128">
        <f t="shared" si="90"/>
        <v>0</v>
      </c>
      <c r="T366" s="146">
        <f t="shared" si="96"/>
        <v>0</v>
      </c>
      <c r="U366" s="128">
        <f t="shared" si="93"/>
        <v>0</v>
      </c>
      <c r="V366" s="136"/>
    </row>
    <row r="367" spans="1:22" ht="12.75" customHeight="1">
      <c r="A367" s="41"/>
      <c r="B367" s="39"/>
      <c r="C367" s="39"/>
      <c r="D367" s="37"/>
      <c r="E367" s="135" t="s">
        <v>524</v>
      </c>
      <c r="F367" s="127" t="s">
        <v>523</v>
      </c>
      <c r="G367" s="150">
        <f>H367+I367</f>
        <v>0</v>
      </c>
      <c r="H367" s="150">
        <v>0</v>
      </c>
      <c r="I367" s="150">
        <v>0</v>
      </c>
      <c r="J367" s="128">
        <f t="shared" si="85"/>
        <v>0</v>
      </c>
      <c r="K367" s="128">
        <f t="shared" si="94"/>
        <v>0</v>
      </c>
      <c r="L367" s="128">
        <v>0</v>
      </c>
      <c r="M367" s="128">
        <f t="shared" si="86"/>
        <v>0</v>
      </c>
      <c r="N367" s="128">
        <f t="shared" si="87"/>
        <v>0</v>
      </c>
      <c r="O367" s="128">
        <f t="shared" si="88"/>
        <v>0</v>
      </c>
      <c r="P367" s="128">
        <f t="shared" si="89"/>
        <v>0</v>
      </c>
      <c r="Q367" s="128">
        <f t="shared" si="91"/>
        <v>0</v>
      </c>
      <c r="R367" s="128">
        <f t="shared" si="92"/>
        <v>0</v>
      </c>
      <c r="S367" s="128">
        <f t="shared" si="90"/>
        <v>0</v>
      </c>
      <c r="T367" s="146">
        <f t="shared" si="96"/>
        <v>0</v>
      </c>
      <c r="U367" s="128">
        <f t="shared" si="93"/>
        <v>0</v>
      </c>
      <c r="V367" s="136"/>
    </row>
    <row r="368" spans="1:22" ht="12.75" customHeight="1">
      <c r="A368" s="41"/>
      <c r="B368" s="39"/>
      <c r="C368" s="39"/>
      <c r="D368" s="37"/>
      <c r="E368" s="135" t="s">
        <v>799</v>
      </c>
      <c r="F368" s="127">
        <v>5113</v>
      </c>
      <c r="G368" s="150">
        <f>H368+I368</f>
        <v>0</v>
      </c>
      <c r="H368" s="150">
        <v>0</v>
      </c>
      <c r="I368" s="150">
        <v>0</v>
      </c>
      <c r="J368" s="128">
        <f t="shared" si="85"/>
        <v>0</v>
      </c>
      <c r="K368" s="128">
        <f t="shared" si="94"/>
        <v>0</v>
      </c>
      <c r="L368" s="128">
        <f t="shared" si="95"/>
        <v>0</v>
      </c>
      <c r="M368" s="128">
        <f t="shared" si="86"/>
        <v>0</v>
      </c>
      <c r="N368" s="128">
        <f t="shared" si="87"/>
        <v>0</v>
      </c>
      <c r="O368" s="128">
        <f t="shared" si="88"/>
        <v>0</v>
      </c>
      <c r="P368" s="128">
        <f t="shared" si="89"/>
        <v>0</v>
      </c>
      <c r="Q368" s="128">
        <f t="shared" si="91"/>
        <v>0</v>
      </c>
      <c r="R368" s="128">
        <f t="shared" si="92"/>
        <v>0</v>
      </c>
      <c r="S368" s="128">
        <f t="shared" si="90"/>
        <v>0</v>
      </c>
      <c r="T368" s="146">
        <f t="shared" si="96"/>
        <v>0</v>
      </c>
      <c r="U368" s="128">
        <f t="shared" si="93"/>
        <v>0</v>
      </c>
      <c r="V368" s="136"/>
    </row>
    <row r="369" spans="1:22" s="130" customFormat="1" ht="30.75" customHeight="1">
      <c r="A369" s="45"/>
      <c r="B369" s="40"/>
      <c r="C369" s="40"/>
      <c r="D369" s="46"/>
      <c r="E369" s="139" t="s">
        <v>650</v>
      </c>
      <c r="F369" s="145"/>
      <c r="G369" s="145">
        <f aca="true" t="shared" si="99" ref="G369:L369">G370+G371+G374+G372+G373</f>
        <v>25773.2</v>
      </c>
      <c r="H369" s="145">
        <f t="shared" si="99"/>
        <v>6000</v>
      </c>
      <c r="I369" s="145">
        <f t="shared" si="99"/>
        <v>19773.2</v>
      </c>
      <c r="J369" s="145">
        <f t="shared" si="99"/>
        <v>28323.5</v>
      </c>
      <c r="K369" s="145">
        <f t="shared" si="99"/>
        <v>10500</v>
      </c>
      <c r="L369" s="145">
        <f t="shared" si="99"/>
        <v>17823.5</v>
      </c>
      <c r="M369" s="128">
        <f t="shared" si="86"/>
        <v>2550.2999999999993</v>
      </c>
      <c r="N369" s="128">
        <f t="shared" si="87"/>
        <v>4500</v>
      </c>
      <c r="O369" s="128">
        <f t="shared" si="88"/>
        <v>-1949.7000000000007</v>
      </c>
      <c r="P369" s="128">
        <f t="shared" si="89"/>
        <v>33253.2</v>
      </c>
      <c r="Q369" s="128">
        <f t="shared" si="91"/>
        <v>11865</v>
      </c>
      <c r="R369" s="128">
        <f t="shared" si="92"/>
        <v>21388.2</v>
      </c>
      <c r="S369" s="128">
        <f t="shared" si="90"/>
        <v>39310.59</v>
      </c>
      <c r="T369" s="146">
        <f t="shared" si="96"/>
        <v>13644.75</v>
      </c>
      <c r="U369" s="128">
        <f t="shared" si="93"/>
        <v>25665.84</v>
      </c>
      <c r="V369" s="129"/>
    </row>
    <row r="370" spans="1:22" ht="15" customHeight="1">
      <c r="A370" s="41"/>
      <c r="B370" s="39"/>
      <c r="C370" s="39"/>
      <c r="D370" s="37"/>
      <c r="E370" s="135" t="s">
        <v>393</v>
      </c>
      <c r="F370" s="127" t="s">
        <v>392</v>
      </c>
      <c r="G370" s="150">
        <f>H370+I370</f>
        <v>0</v>
      </c>
      <c r="H370" s="150">
        <v>0</v>
      </c>
      <c r="I370" s="150">
        <v>0</v>
      </c>
      <c r="J370" s="128">
        <f t="shared" si="85"/>
        <v>0</v>
      </c>
      <c r="K370" s="128">
        <f t="shared" si="94"/>
        <v>0</v>
      </c>
      <c r="L370" s="128">
        <f t="shared" si="95"/>
        <v>0</v>
      </c>
      <c r="M370" s="128">
        <f t="shared" si="86"/>
        <v>0</v>
      </c>
      <c r="N370" s="128">
        <f t="shared" si="87"/>
        <v>0</v>
      </c>
      <c r="O370" s="128">
        <f t="shared" si="88"/>
        <v>0</v>
      </c>
      <c r="P370" s="128">
        <f t="shared" si="89"/>
        <v>0</v>
      </c>
      <c r="Q370" s="128">
        <f t="shared" si="91"/>
        <v>0</v>
      </c>
      <c r="R370" s="128">
        <f t="shared" si="92"/>
        <v>0</v>
      </c>
      <c r="S370" s="128">
        <f t="shared" si="90"/>
        <v>0</v>
      </c>
      <c r="T370" s="146">
        <f t="shared" si="96"/>
        <v>0</v>
      </c>
      <c r="U370" s="128">
        <f t="shared" si="93"/>
        <v>0</v>
      </c>
      <c r="V370" s="136"/>
    </row>
    <row r="371" spans="1:22" ht="26.25" customHeight="1">
      <c r="A371" s="41"/>
      <c r="B371" s="39"/>
      <c r="C371" s="39"/>
      <c r="D371" s="37"/>
      <c r="E371" s="149" t="s">
        <v>470</v>
      </c>
      <c r="F371" s="38" t="s">
        <v>471</v>
      </c>
      <c r="G371" s="150">
        <f>H371+I371</f>
        <v>0</v>
      </c>
      <c r="H371" s="150">
        <v>0</v>
      </c>
      <c r="I371" s="150">
        <v>0</v>
      </c>
      <c r="J371" s="128">
        <f t="shared" si="85"/>
        <v>0</v>
      </c>
      <c r="K371" s="128">
        <f t="shared" si="94"/>
        <v>0</v>
      </c>
      <c r="L371" s="128">
        <f t="shared" si="95"/>
        <v>0</v>
      </c>
      <c r="M371" s="128">
        <f t="shared" si="86"/>
        <v>0</v>
      </c>
      <c r="N371" s="128">
        <f t="shared" si="87"/>
        <v>0</v>
      </c>
      <c r="O371" s="128">
        <f t="shared" si="88"/>
        <v>0</v>
      </c>
      <c r="P371" s="128">
        <f t="shared" si="89"/>
        <v>0</v>
      </c>
      <c r="Q371" s="128">
        <f t="shared" si="91"/>
        <v>0</v>
      </c>
      <c r="R371" s="128">
        <f t="shared" si="92"/>
        <v>0</v>
      </c>
      <c r="S371" s="128">
        <f t="shared" si="90"/>
        <v>0</v>
      </c>
      <c r="T371" s="146">
        <f t="shared" si="96"/>
        <v>0</v>
      </c>
      <c r="U371" s="128">
        <f t="shared" si="93"/>
        <v>0</v>
      </c>
      <c r="V371" s="136"/>
    </row>
    <row r="372" spans="1:22" ht="26.25" customHeight="1">
      <c r="A372" s="41"/>
      <c r="B372" s="39"/>
      <c r="C372" s="39"/>
      <c r="D372" s="37"/>
      <c r="E372" s="135" t="s">
        <v>432</v>
      </c>
      <c r="F372" s="127" t="s">
        <v>431</v>
      </c>
      <c r="G372" s="150">
        <f>H372+I372</f>
        <v>6000</v>
      </c>
      <c r="H372" s="150">
        <v>6000</v>
      </c>
      <c r="I372" s="150">
        <v>0</v>
      </c>
      <c r="J372" s="128">
        <f t="shared" si="85"/>
        <v>10500</v>
      </c>
      <c r="K372" s="128">
        <f>H372*75/100+H372</f>
        <v>10500</v>
      </c>
      <c r="L372" s="128">
        <f t="shared" si="95"/>
        <v>0</v>
      </c>
      <c r="M372" s="128">
        <f t="shared" si="86"/>
        <v>4500</v>
      </c>
      <c r="N372" s="128">
        <f t="shared" si="87"/>
        <v>4500</v>
      </c>
      <c r="O372" s="128">
        <f t="shared" si="88"/>
        <v>0</v>
      </c>
      <c r="P372" s="128">
        <f t="shared" si="89"/>
        <v>11865</v>
      </c>
      <c r="Q372" s="128">
        <f t="shared" si="91"/>
        <v>11865</v>
      </c>
      <c r="R372" s="128">
        <f t="shared" si="92"/>
        <v>0</v>
      </c>
      <c r="S372" s="128">
        <f t="shared" si="90"/>
        <v>13644.75</v>
      </c>
      <c r="T372" s="146">
        <f t="shared" si="96"/>
        <v>13644.75</v>
      </c>
      <c r="U372" s="128">
        <f t="shared" si="93"/>
        <v>0</v>
      </c>
      <c r="V372" s="136"/>
    </row>
    <row r="373" spans="1:22" ht="15" customHeight="1">
      <c r="A373" s="41"/>
      <c r="B373" s="39"/>
      <c r="C373" s="39"/>
      <c r="D373" s="37"/>
      <c r="E373" s="175" t="s">
        <v>800</v>
      </c>
      <c r="F373" s="127">
        <v>5112</v>
      </c>
      <c r="G373" s="150">
        <f>H373+I373</f>
        <v>7417</v>
      </c>
      <c r="H373" s="150">
        <v>0</v>
      </c>
      <c r="I373" s="150">
        <v>7417</v>
      </c>
      <c r="J373" s="128">
        <f t="shared" si="85"/>
        <v>17823.5</v>
      </c>
      <c r="K373" s="128">
        <f t="shared" si="94"/>
        <v>0</v>
      </c>
      <c r="L373" s="128">
        <v>17823.5</v>
      </c>
      <c r="M373" s="128">
        <f t="shared" si="86"/>
        <v>10406.5</v>
      </c>
      <c r="N373" s="128">
        <f t="shared" si="87"/>
        <v>0</v>
      </c>
      <c r="O373" s="128">
        <f t="shared" si="88"/>
        <v>10406.5</v>
      </c>
      <c r="P373" s="128">
        <f t="shared" si="89"/>
        <v>21388.2</v>
      </c>
      <c r="Q373" s="128">
        <f t="shared" si="91"/>
        <v>0</v>
      </c>
      <c r="R373" s="128">
        <f t="shared" si="92"/>
        <v>21388.2</v>
      </c>
      <c r="S373" s="128">
        <f t="shared" si="90"/>
        <v>25665.84</v>
      </c>
      <c r="T373" s="146">
        <f t="shared" si="96"/>
        <v>0</v>
      </c>
      <c r="U373" s="128">
        <f t="shared" si="93"/>
        <v>25665.84</v>
      </c>
      <c r="V373" s="136"/>
    </row>
    <row r="374" spans="1:22" ht="24" customHeight="1">
      <c r="A374" s="41"/>
      <c r="B374" s="39"/>
      <c r="C374" s="39"/>
      <c r="D374" s="37"/>
      <c r="E374" s="135" t="s">
        <v>799</v>
      </c>
      <c r="F374" s="127">
        <v>5113</v>
      </c>
      <c r="G374" s="150">
        <f>H374+I374</f>
        <v>12356.2</v>
      </c>
      <c r="H374" s="150">
        <v>0</v>
      </c>
      <c r="I374" s="150">
        <v>12356.2</v>
      </c>
      <c r="J374" s="128">
        <f t="shared" si="85"/>
        <v>0</v>
      </c>
      <c r="K374" s="128">
        <f t="shared" si="94"/>
        <v>0</v>
      </c>
      <c r="L374" s="128">
        <v>0</v>
      </c>
      <c r="M374" s="128">
        <f t="shared" si="86"/>
        <v>-12356.2</v>
      </c>
      <c r="N374" s="128">
        <f t="shared" si="87"/>
        <v>0</v>
      </c>
      <c r="O374" s="128">
        <f t="shared" si="88"/>
        <v>-12356.2</v>
      </c>
      <c r="P374" s="128">
        <f t="shared" si="89"/>
        <v>0</v>
      </c>
      <c r="Q374" s="128">
        <f t="shared" si="91"/>
        <v>0</v>
      </c>
      <c r="R374" s="128">
        <f t="shared" si="92"/>
        <v>0</v>
      </c>
      <c r="S374" s="128">
        <f t="shared" si="90"/>
        <v>0</v>
      </c>
      <c r="T374" s="146">
        <f t="shared" si="96"/>
        <v>0</v>
      </c>
      <c r="U374" s="128">
        <f t="shared" si="93"/>
        <v>0</v>
      </c>
      <c r="V374" s="136"/>
    </row>
    <row r="375" spans="1:22" s="130" customFormat="1" ht="46.5" customHeight="1">
      <c r="A375" s="45"/>
      <c r="B375" s="40"/>
      <c r="C375" s="40"/>
      <c r="D375" s="46"/>
      <c r="E375" s="139" t="s">
        <v>651</v>
      </c>
      <c r="F375" s="145"/>
      <c r="G375" s="145">
        <f>G376</f>
        <v>0</v>
      </c>
      <c r="H375" s="145">
        <f>H376</f>
        <v>0</v>
      </c>
      <c r="I375" s="145">
        <f>I376</f>
        <v>0</v>
      </c>
      <c r="J375" s="145">
        <f>J376</f>
        <v>0</v>
      </c>
      <c r="K375" s="145">
        <f>K376</f>
        <v>0</v>
      </c>
      <c r="L375" s="128">
        <f t="shared" si="95"/>
        <v>0</v>
      </c>
      <c r="M375" s="128">
        <f t="shared" si="86"/>
        <v>0</v>
      </c>
      <c r="N375" s="128">
        <f t="shared" si="87"/>
        <v>0</v>
      </c>
      <c r="O375" s="128">
        <f t="shared" si="88"/>
        <v>0</v>
      </c>
      <c r="P375" s="128">
        <f t="shared" si="89"/>
        <v>0</v>
      </c>
      <c r="Q375" s="128">
        <f t="shared" si="91"/>
        <v>0</v>
      </c>
      <c r="R375" s="128">
        <f t="shared" si="92"/>
        <v>0</v>
      </c>
      <c r="S375" s="128">
        <f t="shared" si="90"/>
        <v>0</v>
      </c>
      <c r="T375" s="146">
        <f t="shared" si="96"/>
        <v>0</v>
      </c>
      <c r="U375" s="128">
        <f t="shared" si="93"/>
        <v>0</v>
      </c>
      <c r="V375" s="129"/>
    </row>
    <row r="376" spans="1:22" ht="12.75" customHeight="1">
      <c r="A376" s="41"/>
      <c r="B376" s="39"/>
      <c r="C376" s="39"/>
      <c r="D376" s="37"/>
      <c r="E376" s="135" t="s">
        <v>508</v>
      </c>
      <c r="F376" s="127" t="s">
        <v>509</v>
      </c>
      <c r="G376" s="150">
        <f>H376+I376</f>
        <v>0</v>
      </c>
      <c r="H376" s="150">
        <v>0</v>
      </c>
      <c r="I376" s="150">
        <v>0</v>
      </c>
      <c r="J376" s="128">
        <f t="shared" si="85"/>
        <v>0</v>
      </c>
      <c r="K376" s="128">
        <f t="shared" si="94"/>
        <v>0</v>
      </c>
      <c r="L376" s="128">
        <f t="shared" si="95"/>
        <v>0</v>
      </c>
      <c r="M376" s="128">
        <f t="shared" si="86"/>
        <v>0</v>
      </c>
      <c r="N376" s="128">
        <f t="shared" si="87"/>
        <v>0</v>
      </c>
      <c r="O376" s="128">
        <f t="shared" si="88"/>
        <v>0</v>
      </c>
      <c r="P376" s="128">
        <f t="shared" si="89"/>
        <v>0</v>
      </c>
      <c r="Q376" s="128">
        <f t="shared" si="91"/>
        <v>0</v>
      </c>
      <c r="R376" s="128">
        <f t="shared" si="92"/>
        <v>0</v>
      </c>
      <c r="S376" s="128">
        <f t="shared" si="90"/>
        <v>0</v>
      </c>
      <c r="T376" s="146">
        <f t="shared" si="96"/>
        <v>0</v>
      </c>
      <c r="U376" s="128">
        <f t="shared" si="93"/>
        <v>0</v>
      </c>
      <c r="V376" s="136"/>
    </row>
    <row r="377" spans="1:22" s="130" customFormat="1" ht="48" customHeight="1">
      <c r="A377" s="45"/>
      <c r="B377" s="40"/>
      <c r="C377" s="40"/>
      <c r="D377" s="46"/>
      <c r="E377" s="139" t="s">
        <v>652</v>
      </c>
      <c r="F377" s="145"/>
      <c r="G377" s="145">
        <f>G378</f>
        <v>0</v>
      </c>
      <c r="H377" s="145">
        <f>H378</f>
        <v>0</v>
      </c>
      <c r="I377" s="145">
        <f>I378</f>
        <v>0</v>
      </c>
      <c r="J377" s="145">
        <f>J378</f>
        <v>0</v>
      </c>
      <c r="K377" s="145">
        <f>K378</f>
        <v>0</v>
      </c>
      <c r="L377" s="128">
        <f t="shared" si="95"/>
        <v>0</v>
      </c>
      <c r="M377" s="128">
        <f t="shared" si="86"/>
        <v>0</v>
      </c>
      <c r="N377" s="128">
        <f t="shared" si="87"/>
        <v>0</v>
      </c>
      <c r="O377" s="128">
        <f t="shared" si="88"/>
        <v>0</v>
      </c>
      <c r="P377" s="128">
        <f t="shared" si="89"/>
        <v>0</v>
      </c>
      <c r="Q377" s="128">
        <f t="shared" si="91"/>
        <v>0</v>
      </c>
      <c r="R377" s="128">
        <f t="shared" si="92"/>
        <v>0</v>
      </c>
      <c r="S377" s="128">
        <f t="shared" si="90"/>
        <v>0</v>
      </c>
      <c r="T377" s="146">
        <f t="shared" si="96"/>
        <v>0</v>
      </c>
      <c r="U377" s="128">
        <f t="shared" si="93"/>
        <v>0</v>
      </c>
      <c r="V377" s="129"/>
    </row>
    <row r="378" spans="1:22" ht="12.75" customHeight="1">
      <c r="A378" s="41"/>
      <c r="B378" s="39"/>
      <c r="C378" s="39"/>
      <c r="D378" s="37"/>
      <c r="E378" s="135" t="s">
        <v>508</v>
      </c>
      <c r="F378" s="127" t="s">
        <v>509</v>
      </c>
      <c r="G378" s="150">
        <f>H378+I378</f>
        <v>0</v>
      </c>
      <c r="H378" s="150">
        <v>0</v>
      </c>
      <c r="I378" s="150">
        <v>0</v>
      </c>
      <c r="J378" s="128">
        <f t="shared" si="85"/>
        <v>0</v>
      </c>
      <c r="K378" s="128">
        <f t="shared" si="94"/>
        <v>0</v>
      </c>
      <c r="L378" s="128">
        <f t="shared" si="95"/>
        <v>0</v>
      </c>
      <c r="M378" s="128">
        <f t="shared" si="86"/>
        <v>0</v>
      </c>
      <c r="N378" s="128">
        <f t="shared" si="87"/>
        <v>0</v>
      </c>
      <c r="O378" s="128">
        <f t="shared" si="88"/>
        <v>0</v>
      </c>
      <c r="P378" s="128">
        <f t="shared" si="89"/>
        <v>0</v>
      </c>
      <c r="Q378" s="128">
        <f t="shared" si="91"/>
        <v>0</v>
      </c>
      <c r="R378" s="128">
        <f t="shared" si="92"/>
        <v>0</v>
      </c>
      <c r="S378" s="128">
        <f t="shared" si="90"/>
        <v>0</v>
      </c>
      <c r="T378" s="146">
        <f t="shared" si="96"/>
        <v>0</v>
      </c>
      <c r="U378" s="128">
        <f t="shared" si="93"/>
        <v>0</v>
      </c>
      <c r="V378" s="136"/>
    </row>
    <row r="379" spans="1:22" s="130" customFormat="1" ht="61.5" customHeight="1">
      <c r="A379" s="45"/>
      <c r="B379" s="40"/>
      <c r="C379" s="40"/>
      <c r="D379" s="46"/>
      <c r="E379" s="139" t="s">
        <v>653</v>
      </c>
      <c r="F379" s="145"/>
      <c r="G379" s="145">
        <f>G380</f>
        <v>0</v>
      </c>
      <c r="H379" s="145">
        <f>H380</f>
        <v>0</v>
      </c>
      <c r="I379" s="145">
        <f>I380</f>
        <v>0</v>
      </c>
      <c r="J379" s="145">
        <f>J380</f>
        <v>0</v>
      </c>
      <c r="K379" s="145">
        <f>K380</f>
        <v>0</v>
      </c>
      <c r="L379" s="128">
        <f t="shared" si="95"/>
        <v>0</v>
      </c>
      <c r="M379" s="128">
        <f t="shared" si="86"/>
        <v>0</v>
      </c>
      <c r="N379" s="128">
        <f t="shared" si="87"/>
        <v>0</v>
      </c>
      <c r="O379" s="128">
        <f t="shared" si="88"/>
        <v>0</v>
      </c>
      <c r="P379" s="128">
        <f t="shared" si="89"/>
        <v>0</v>
      </c>
      <c r="Q379" s="128">
        <f t="shared" si="91"/>
        <v>0</v>
      </c>
      <c r="R379" s="128">
        <f t="shared" si="92"/>
        <v>0</v>
      </c>
      <c r="S379" s="128">
        <f t="shared" si="90"/>
        <v>0</v>
      </c>
      <c r="T379" s="146">
        <f t="shared" si="96"/>
        <v>0</v>
      </c>
      <c r="U379" s="128">
        <f t="shared" si="93"/>
        <v>0</v>
      </c>
      <c r="V379" s="129"/>
    </row>
    <row r="380" spans="1:22" ht="12.75" customHeight="1">
      <c r="A380" s="41"/>
      <c r="B380" s="39"/>
      <c r="C380" s="39"/>
      <c r="D380" s="37"/>
      <c r="E380" s="135" t="s">
        <v>508</v>
      </c>
      <c r="F380" s="127" t="s">
        <v>509</v>
      </c>
      <c r="G380" s="150">
        <f>H380+I380</f>
        <v>0</v>
      </c>
      <c r="H380" s="150">
        <v>0</v>
      </c>
      <c r="I380" s="150">
        <v>0</v>
      </c>
      <c r="J380" s="128">
        <f t="shared" si="85"/>
        <v>0</v>
      </c>
      <c r="K380" s="128">
        <f t="shared" si="94"/>
        <v>0</v>
      </c>
      <c r="L380" s="128">
        <f t="shared" si="95"/>
        <v>0</v>
      </c>
      <c r="M380" s="128">
        <f t="shared" si="86"/>
        <v>0</v>
      </c>
      <c r="N380" s="128">
        <f t="shared" si="87"/>
        <v>0</v>
      </c>
      <c r="O380" s="128">
        <f t="shared" si="88"/>
        <v>0</v>
      </c>
      <c r="P380" s="128">
        <f t="shared" si="89"/>
        <v>0</v>
      </c>
      <c r="Q380" s="128">
        <f t="shared" si="91"/>
        <v>0</v>
      </c>
      <c r="R380" s="128">
        <f t="shared" si="92"/>
        <v>0</v>
      </c>
      <c r="S380" s="128">
        <f t="shared" si="90"/>
        <v>0</v>
      </c>
      <c r="T380" s="146">
        <f t="shared" si="96"/>
        <v>0</v>
      </c>
      <c r="U380" s="128">
        <f t="shared" si="93"/>
        <v>0</v>
      </c>
      <c r="V380" s="136"/>
    </row>
    <row r="381" spans="1:22" s="130" customFormat="1" ht="29.25" customHeight="1">
      <c r="A381" s="45"/>
      <c r="B381" s="40"/>
      <c r="C381" s="40"/>
      <c r="D381" s="46"/>
      <c r="E381" s="139" t="s">
        <v>654</v>
      </c>
      <c r="F381" s="145"/>
      <c r="G381" s="145">
        <f>G382+G383</f>
        <v>0</v>
      </c>
      <c r="H381" s="145">
        <f>H382+H383</f>
        <v>0</v>
      </c>
      <c r="I381" s="145">
        <f>I382+I383</f>
        <v>0</v>
      </c>
      <c r="J381" s="145">
        <f>J382+J383</f>
        <v>0</v>
      </c>
      <c r="K381" s="145">
        <f>K382+K383</f>
        <v>0</v>
      </c>
      <c r="L381" s="128">
        <f t="shared" si="95"/>
        <v>0</v>
      </c>
      <c r="M381" s="128">
        <f t="shared" si="86"/>
        <v>0</v>
      </c>
      <c r="N381" s="128">
        <f t="shared" si="87"/>
        <v>0</v>
      </c>
      <c r="O381" s="128">
        <f t="shared" si="88"/>
        <v>0</v>
      </c>
      <c r="P381" s="128">
        <f t="shared" si="89"/>
        <v>0</v>
      </c>
      <c r="Q381" s="128">
        <f t="shared" si="91"/>
        <v>0</v>
      </c>
      <c r="R381" s="128">
        <f t="shared" si="92"/>
        <v>0</v>
      </c>
      <c r="S381" s="128">
        <f t="shared" si="90"/>
        <v>0</v>
      </c>
      <c r="T381" s="146">
        <f t="shared" si="96"/>
        <v>0</v>
      </c>
      <c r="U381" s="128">
        <f t="shared" si="93"/>
        <v>0</v>
      </c>
      <c r="V381" s="129"/>
    </row>
    <row r="382" spans="1:22" ht="12.75" customHeight="1">
      <c r="A382" s="41"/>
      <c r="B382" s="39"/>
      <c r="C382" s="39"/>
      <c r="D382" s="37"/>
      <c r="E382" s="135" t="s">
        <v>526</v>
      </c>
      <c r="F382" s="127" t="s">
        <v>525</v>
      </c>
      <c r="G382" s="150">
        <f>H382+I382</f>
        <v>0</v>
      </c>
      <c r="H382" s="150">
        <v>0</v>
      </c>
      <c r="I382" s="150">
        <v>0</v>
      </c>
      <c r="J382" s="128">
        <f t="shared" si="85"/>
        <v>0</v>
      </c>
      <c r="K382" s="128">
        <f t="shared" si="94"/>
        <v>0</v>
      </c>
      <c r="L382" s="128">
        <f t="shared" si="95"/>
        <v>0</v>
      </c>
      <c r="M382" s="128">
        <f t="shared" si="86"/>
        <v>0</v>
      </c>
      <c r="N382" s="128">
        <f t="shared" si="87"/>
        <v>0</v>
      </c>
      <c r="O382" s="128">
        <f t="shared" si="88"/>
        <v>0</v>
      </c>
      <c r="P382" s="128">
        <f t="shared" si="89"/>
        <v>0</v>
      </c>
      <c r="Q382" s="128">
        <f t="shared" si="91"/>
        <v>0</v>
      </c>
      <c r="R382" s="128">
        <f t="shared" si="92"/>
        <v>0</v>
      </c>
      <c r="S382" s="128">
        <f t="shared" si="90"/>
        <v>0</v>
      </c>
      <c r="T382" s="146">
        <f t="shared" si="96"/>
        <v>0</v>
      </c>
      <c r="U382" s="128">
        <f t="shared" si="93"/>
        <v>0</v>
      </c>
      <c r="V382" s="136"/>
    </row>
    <row r="383" spans="1:22" ht="12.75" customHeight="1">
      <c r="A383" s="41"/>
      <c r="B383" s="39"/>
      <c r="C383" s="39"/>
      <c r="D383" s="37"/>
      <c r="E383" s="175" t="s">
        <v>755</v>
      </c>
      <c r="F383" s="127">
        <v>5129</v>
      </c>
      <c r="G383" s="150">
        <f>H383+I383</f>
        <v>0</v>
      </c>
      <c r="H383" s="150">
        <v>0</v>
      </c>
      <c r="I383" s="150">
        <v>0</v>
      </c>
      <c r="J383" s="128">
        <f t="shared" si="85"/>
        <v>0</v>
      </c>
      <c r="K383" s="128">
        <f t="shared" si="94"/>
        <v>0</v>
      </c>
      <c r="L383" s="128">
        <f t="shared" si="95"/>
        <v>0</v>
      </c>
      <c r="M383" s="128">
        <f t="shared" si="86"/>
        <v>0</v>
      </c>
      <c r="N383" s="128">
        <f t="shared" si="87"/>
        <v>0</v>
      </c>
      <c r="O383" s="128">
        <f t="shared" si="88"/>
        <v>0</v>
      </c>
      <c r="P383" s="128">
        <f t="shared" si="89"/>
        <v>0</v>
      </c>
      <c r="Q383" s="128">
        <f t="shared" si="91"/>
        <v>0</v>
      </c>
      <c r="R383" s="128">
        <f t="shared" si="92"/>
        <v>0</v>
      </c>
      <c r="S383" s="128">
        <f t="shared" si="90"/>
        <v>0</v>
      </c>
      <c r="T383" s="146">
        <f t="shared" si="96"/>
        <v>0</v>
      </c>
      <c r="U383" s="128">
        <f t="shared" si="93"/>
        <v>0</v>
      </c>
      <c r="V383" s="136"/>
    </row>
    <row r="384" spans="1:22" s="142" customFormat="1" ht="34.5" customHeight="1">
      <c r="A384" s="177" t="s">
        <v>286</v>
      </c>
      <c r="B384" s="178" t="s">
        <v>278</v>
      </c>
      <c r="C384" s="178" t="s">
        <v>213</v>
      </c>
      <c r="D384" s="145" t="s">
        <v>197</v>
      </c>
      <c r="E384" s="139" t="s">
        <v>287</v>
      </c>
      <c r="F384" s="145"/>
      <c r="G384" s="145">
        <f>G386</f>
        <v>0</v>
      </c>
      <c r="H384" s="145">
        <f>H386</f>
        <v>0</v>
      </c>
      <c r="I384" s="145">
        <f>I386</f>
        <v>0</v>
      </c>
      <c r="J384" s="145">
        <f>K384+L384</f>
        <v>0</v>
      </c>
      <c r="K384" s="145">
        <f>K386</f>
        <v>0</v>
      </c>
      <c r="L384" s="128">
        <f t="shared" si="95"/>
        <v>0</v>
      </c>
      <c r="M384" s="128">
        <f t="shared" si="86"/>
        <v>0</v>
      </c>
      <c r="N384" s="128">
        <f t="shared" si="87"/>
        <v>0</v>
      </c>
      <c r="O384" s="128">
        <f t="shared" si="88"/>
        <v>0</v>
      </c>
      <c r="P384" s="128">
        <f t="shared" si="89"/>
        <v>0</v>
      </c>
      <c r="Q384" s="128">
        <f t="shared" si="91"/>
        <v>0</v>
      </c>
      <c r="R384" s="128">
        <f t="shared" si="92"/>
        <v>0</v>
      </c>
      <c r="S384" s="128">
        <f t="shared" si="90"/>
        <v>0</v>
      </c>
      <c r="T384" s="146">
        <f t="shared" si="96"/>
        <v>0</v>
      </c>
      <c r="U384" s="128">
        <f t="shared" si="93"/>
        <v>0</v>
      </c>
      <c r="V384" s="141"/>
    </row>
    <row r="385" spans="1:22" ht="12.75" customHeight="1">
      <c r="A385" s="41"/>
      <c r="B385" s="39"/>
      <c r="C385" s="39"/>
      <c r="D385" s="37"/>
      <c r="E385" s="135" t="s">
        <v>202</v>
      </c>
      <c r="F385" s="37"/>
      <c r="G385" s="37"/>
      <c r="H385" s="37"/>
      <c r="I385" s="37"/>
      <c r="J385" s="128">
        <f t="shared" si="85"/>
        <v>0</v>
      </c>
      <c r="K385" s="128">
        <f t="shared" si="94"/>
        <v>0</v>
      </c>
      <c r="L385" s="128">
        <f t="shared" si="95"/>
        <v>0</v>
      </c>
      <c r="M385" s="128">
        <f t="shared" si="86"/>
        <v>0</v>
      </c>
      <c r="N385" s="128">
        <f t="shared" si="87"/>
        <v>0</v>
      </c>
      <c r="O385" s="128">
        <f t="shared" si="88"/>
        <v>0</v>
      </c>
      <c r="P385" s="128">
        <f t="shared" si="89"/>
        <v>0</v>
      </c>
      <c r="Q385" s="128">
        <f t="shared" si="91"/>
        <v>0</v>
      </c>
      <c r="R385" s="128">
        <f t="shared" si="92"/>
        <v>0</v>
      </c>
      <c r="S385" s="128">
        <f t="shared" si="90"/>
        <v>0</v>
      </c>
      <c r="T385" s="146">
        <f t="shared" si="96"/>
        <v>0</v>
      </c>
      <c r="U385" s="128">
        <f t="shared" si="93"/>
        <v>0</v>
      </c>
      <c r="V385" s="136"/>
    </row>
    <row r="386" spans="1:22" ht="12.75" customHeight="1">
      <c r="A386" s="126" t="s">
        <v>288</v>
      </c>
      <c r="B386" s="127" t="s">
        <v>278</v>
      </c>
      <c r="C386" s="127" t="s">
        <v>213</v>
      </c>
      <c r="D386" s="127" t="s">
        <v>200</v>
      </c>
      <c r="E386" s="135" t="s">
        <v>287</v>
      </c>
      <c r="F386" s="37"/>
      <c r="G386" s="150">
        <v>0</v>
      </c>
      <c r="H386" s="150">
        <v>0</v>
      </c>
      <c r="I386" s="150">
        <v>0</v>
      </c>
      <c r="J386" s="128">
        <v>0</v>
      </c>
      <c r="K386" s="128">
        <f>K388</f>
        <v>0</v>
      </c>
      <c r="L386" s="128">
        <f t="shared" si="95"/>
        <v>0</v>
      </c>
      <c r="M386" s="128">
        <f t="shared" si="86"/>
        <v>0</v>
      </c>
      <c r="N386" s="128">
        <f t="shared" si="87"/>
        <v>0</v>
      </c>
      <c r="O386" s="128">
        <f t="shared" si="88"/>
        <v>0</v>
      </c>
      <c r="P386" s="128">
        <f t="shared" si="89"/>
        <v>0</v>
      </c>
      <c r="Q386" s="128">
        <f t="shared" si="91"/>
        <v>0</v>
      </c>
      <c r="R386" s="128">
        <f t="shared" si="92"/>
        <v>0</v>
      </c>
      <c r="S386" s="128">
        <f t="shared" si="90"/>
        <v>0</v>
      </c>
      <c r="T386" s="146">
        <f t="shared" si="96"/>
        <v>0</v>
      </c>
      <c r="U386" s="128">
        <f t="shared" si="93"/>
        <v>0</v>
      </c>
      <c r="V386" s="136"/>
    </row>
    <row r="387" spans="1:22" ht="12.75" customHeight="1">
      <c r="A387" s="41"/>
      <c r="B387" s="39"/>
      <c r="C387" s="39"/>
      <c r="D387" s="37"/>
      <c r="E387" s="135" t="s">
        <v>5</v>
      </c>
      <c r="F387" s="37"/>
      <c r="G387" s="37"/>
      <c r="H387" s="37"/>
      <c r="I387" s="37"/>
      <c r="J387" s="128">
        <f t="shared" si="85"/>
        <v>0</v>
      </c>
      <c r="K387" s="128">
        <f t="shared" si="94"/>
        <v>0</v>
      </c>
      <c r="L387" s="128">
        <f t="shared" si="95"/>
        <v>0</v>
      </c>
      <c r="M387" s="128">
        <f t="shared" si="86"/>
        <v>0</v>
      </c>
      <c r="N387" s="128">
        <f t="shared" si="87"/>
        <v>0</v>
      </c>
      <c r="O387" s="128">
        <f t="shared" si="88"/>
        <v>0</v>
      </c>
      <c r="P387" s="128">
        <f t="shared" si="89"/>
        <v>0</v>
      </c>
      <c r="Q387" s="128">
        <f t="shared" si="91"/>
        <v>0</v>
      </c>
      <c r="R387" s="128">
        <f t="shared" si="92"/>
        <v>0</v>
      </c>
      <c r="S387" s="128">
        <f t="shared" si="90"/>
        <v>0</v>
      </c>
      <c r="T387" s="146">
        <f t="shared" si="96"/>
        <v>0</v>
      </c>
      <c r="U387" s="128">
        <f t="shared" si="93"/>
        <v>0</v>
      </c>
      <c r="V387" s="136"/>
    </row>
    <row r="388" spans="1:22" s="130" customFormat="1" ht="26.25" customHeight="1">
      <c r="A388" s="45"/>
      <c r="B388" s="40"/>
      <c r="C388" s="40"/>
      <c r="D388" s="46"/>
      <c r="E388" s="139" t="s">
        <v>655</v>
      </c>
      <c r="F388" s="145"/>
      <c r="G388" s="145">
        <f>G389</f>
        <v>0</v>
      </c>
      <c r="H388" s="145">
        <f>H389</f>
        <v>0</v>
      </c>
      <c r="I388" s="145">
        <f>I389</f>
        <v>0</v>
      </c>
      <c r="J388" s="128">
        <f t="shared" si="85"/>
        <v>0</v>
      </c>
      <c r="K388" s="128">
        <v>0</v>
      </c>
      <c r="L388" s="128">
        <f t="shared" si="95"/>
        <v>0</v>
      </c>
      <c r="M388" s="128">
        <f t="shared" si="86"/>
        <v>0</v>
      </c>
      <c r="N388" s="128">
        <f t="shared" si="87"/>
        <v>0</v>
      </c>
      <c r="O388" s="128">
        <f t="shared" si="88"/>
        <v>0</v>
      </c>
      <c r="P388" s="128">
        <f t="shared" si="89"/>
        <v>0</v>
      </c>
      <c r="Q388" s="128">
        <f t="shared" si="91"/>
        <v>0</v>
      </c>
      <c r="R388" s="128">
        <f t="shared" si="92"/>
        <v>0</v>
      </c>
      <c r="S388" s="128">
        <f t="shared" si="90"/>
        <v>0</v>
      </c>
      <c r="T388" s="146">
        <f t="shared" si="96"/>
        <v>0</v>
      </c>
      <c r="U388" s="128">
        <f t="shared" si="93"/>
        <v>0</v>
      </c>
      <c r="V388" s="129"/>
    </row>
    <row r="389" spans="1:22" ht="12.75" customHeight="1">
      <c r="A389" s="41"/>
      <c r="B389" s="39"/>
      <c r="C389" s="39"/>
      <c r="D389" s="37"/>
      <c r="E389" s="135" t="s">
        <v>541</v>
      </c>
      <c r="F389" s="127" t="s">
        <v>540</v>
      </c>
      <c r="G389" s="151">
        <v>0</v>
      </c>
      <c r="H389" s="151">
        <v>0</v>
      </c>
      <c r="I389" s="151">
        <v>0</v>
      </c>
      <c r="J389" s="128">
        <f t="shared" si="85"/>
        <v>0</v>
      </c>
      <c r="K389" s="128">
        <v>0</v>
      </c>
      <c r="L389" s="128">
        <f t="shared" si="95"/>
        <v>0</v>
      </c>
      <c r="M389" s="128">
        <f t="shared" si="86"/>
        <v>0</v>
      </c>
      <c r="N389" s="128">
        <f t="shared" si="87"/>
        <v>0</v>
      </c>
      <c r="O389" s="128">
        <f t="shared" si="88"/>
        <v>0</v>
      </c>
      <c r="P389" s="128">
        <f t="shared" si="89"/>
        <v>0</v>
      </c>
      <c r="Q389" s="128">
        <f t="shared" si="91"/>
        <v>0</v>
      </c>
      <c r="R389" s="128">
        <f t="shared" si="92"/>
        <v>0</v>
      </c>
      <c r="S389" s="128">
        <f t="shared" si="90"/>
        <v>0</v>
      </c>
      <c r="T389" s="146">
        <f t="shared" si="96"/>
        <v>0</v>
      </c>
      <c r="U389" s="128">
        <f t="shared" si="93"/>
        <v>0</v>
      </c>
      <c r="V389" s="136"/>
    </row>
    <row r="390" spans="1:22" s="142" customFormat="1" ht="29.25" customHeight="1">
      <c r="A390" s="177" t="s">
        <v>289</v>
      </c>
      <c r="B390" s="178" t="s">
        <v>278</v>
      </c>
      <c r="C390" s="178" t="s">
        <v>217</v>
      </c>
      <c r="D390" s="145" t="s">
        <v>197</v>
      </c>
      <c r="E390" s="139" t="s">
        <v>290</v>
      </c>
      <c r="F390" s="145"/>
      <c r="G390" s="145">
        <f>H390+I390</f>
        <v>448209.7</v>
      </c>
      <c r="H390" s="145">
        <f>H392</f>
        <v>114942.5</v>
      </c>
      <c r="I390" s="145">
        <f>I392</f>
        <v>333267.2</v>
      </c>
      <c r="J390" s="128">
        <f t="shared" si="85"/>
        <v>476768.7</v>
      </c>
      <c r="K390" s="145">
        <f>K392</f>
        <v>186158</v>
      </c>
      <c r="L390" s="145">
        <f>L392</f>
        <v>290610.7</v>
      </c>
      <c r="M390" s="128">
        <f t="shared" si="86"/>
        <v>28559</v>
      </c>
      <c r="N390" s="128">
        <f t="shared" si="87"/>
        <v>71215.5</v>
      </c>
      <c r="O390" s="128">
        <f t="shared" si="88"/>
        <v>-42656.5</v>
      </c>
      <c r="P390" s="128">
        <f t="shared" si="89"/>
        <v>559091.38</v>
      </c>
      <c r="Q390" s="128">
        <f t="shared" si="91"/>
        <v>210358.54</v>
      </c>
      <c r="R390" s="128">
        <f t="shared" si="92"/>
        <v>348732.84</v>
      </c>
      <c r="S390" s="128">
        <f t="shared" si="90"/>
        <v>660391.729</v>
      </c>
      <c r="T390" s="146">
        <f t="shared" si="96"/>
        <v>241912.321</v>
      </c>
      <c r="U390" s="128">
        <f t="shared" si="93"/>
        <v>418479.40800000005</v>
      </c>
      <c r="V390" s="141"/>
    </row>
    <row r="391" spans="1:22" ht="12.75" customHeight="1">
      <c r="A391" s="41"/>
      <c r="B391" s="39"/>
      <c r="C391" s="39"/>
      <c r="D391" s="37"/>
      <c r="E391" s="135" t="s">
        <v>202</v>
      </c>
      <c r="F391" s="37"/>
      <c r="G391" s="37"/>
      <c r="H391" s="37"/>
      <c r="I391" s="37"/>
      <c r="J391" s="128">
        <f t="shared" si="85"/>
        <v>0</v>
      </c>
      <c r="K391" s="128">
        <f t="shared" si="94"/>
        <v>0</v>
      </c>
      <c r="L391" s="128">
        <f t="shared" si="95"/>
        <v>0</v>
      </c>
      <c r="M391" s="128">
        <f t="shared" si="86"/>
        <v>0</v>
      </c>
      <c r="N391" s="128">
        <f t="shared" si="87"/>
        <v>0</v>
      </c>
      <c r="O391" s="128">
        <f t="shared" si="88"/>
        <v>0</v>
      </c>
      <c r="P391" s="128">
        <f t="shared" si="89"/>
        <v>0</v>
      </c>
      <c r="Q391" s="128">
        <f t="shared" si="91"/>
        <v>0</v>
      </c>
      <c r="R391" s="128">
        <f t="shared" si="92"/>
        <v>0</v>
      </c>
      <c r="S391" s="128">
        <f t="shared" si="90"/>
        <v>0</v>
      </c>
      <c r="T391" s="146">
        <f t="shared" si="96"/>
        <v>0</v>
      </c>
      <c r="U391" s="128">
        <f t="shared" si="93"/>
        <v>0</v>
      </c>
      <c r="V391" s="136"/>
    </row>
    <row r="392" spans="1:22" ht="23.25" customHeight="1">
      <c r="A392" s="126" t="s">
        <v>291</v>
      </c>
      <c r="B392" s="127" t="s">
        <v>278</v>
      </c>
      <c r="C392" s="127" t="s">
        <v>217</v>
      </c>
      <c r="D392" s="127" t="s">
        <v>200</v>
      </c>
      <c r="E392" s="135" t="s">
        <v>290</v>
      </c>
      <c r="F392" s="37"/>
      <c r="G392" s="151">
        <f>G394+G397+G401+G406+G410+G412+G414</f>
        <v>448209.69999999995</v>
      </c>
      <c r="H392" s="151">
        <f>H394+H397+H401+H406+H410+H412+H414</f>
        <v>114942.5</v>
      </c>
      <c r="I392" s="151">
        <f>I394+I397+I401+I406+I410+I412+I414</f>
        <v>333267.2</v>
      </c>
      <c r="J392" s="128">
        <f>K392+L392</f>
        <v>476768.7</v>
      </c>
      <c r="K392" s="151">
        <f>K394+K397+K401+K406+K410+K412+K414</f>
        <v>186158</v>
      </c>
      <c r="L392" s="151">
        <f>L394+L397+L401+L406+L410+L412+L414</f>
        <v>290610.7</v>
      </c>
      <c r="M392" s="128">
        <f t="shared" si="86"/>
        <v>28559</v>
      </c>
      <c r="N392" s="128">
        <f t="shared" si="87"/>
        <v>71215.5</v>
      </c>
      <c r="O392" s="128">
        <f t="shared" si="88"/>
        <v>-42656.5</v>
      </c>
      <c r="P392" s="128">
        <f t="shared" si="89"/>
        <v>559091.38</v>
      </c>
      <c r="Q392" s="128">
        <f t="shared" si="91"/>
        <v>210358.54</v>
      </c>
      <c r="R392" s="128">
        <f t="shared" si="92"/>
        <v>348732.84</v>
      </c>
      <c r="S392" s="128">
        <f t="shared" si="90"/>
        <v>660391.729</v>
      </c>
      <c r="T392" s="146">
        <f t="shared" si="96"/>
        <v>241912.321</v>
      </c>
      <c r="U392" s="128">
        <f t="shared" si="93"/>
        <v>418479.40800000005</v>
      </c>
      <c r="V392" s="136"/>
    </row>
    <row r="393" spans="1:22" ht="12.75" customHeight="1">
      <c r="A393" s="41"/>
      <c r="B393" s="39"/>
      <c r="C393" s="39"/>
      <c r="D393" s="37"/>
      <c r="E393" s="135" t="s">
        <v>5</v>
      </c>
      <c r="F393" s="37"/>
      <c r="G393" s="37"/>
      <c r="H393" s="37"/>
      <c r="I393" s="37"/>
      <c r="J393" s="128">
        <f t="shared" si="85"/>
        <v>0</v>
      </c>
      <c r="K393" s="128">
        <f t="shared" si="94"/>
        <v>0</v>
      </c>
      <c r="L393" s="128">
        <f t="shared" si="95"/>
        <v>0</v>
      </c>
      <c r="M393" s="128">
        <f t="shared" si="86"/>
        <v>0</v>
      </c>
      <c r="N393" s="128">
        <f t="shared" si="87"/>
        <v>0</v>
      </c>
      <c r="O393" s="128">
        <f t="shared" si="88"/>
        <v>0</v>
      </c>
      <c r="P393" s="128">
        <f t="shared" si="89"/>
        <v>0</v>
      </c>
      <c r="Q393" s="128">
        <f t="shared" si="91"/>
        <v>0</v>
      </c>
      <c r="R393" s="128">
        <f t="shared" si="92"/>
        <v>0</v>
      </c>
      <c r="S393" s="128">
        <f t="shared" si="90"/>
        <v>0</v>
      </c>
      <c r="T393" s="146">
        <f t="shared" si="96"/>
        <v>0</v>
      </c>
      <c r="U393" s="128">
        <f t="shared" si="93"/>
        <v>0</v>
      </c>
      <c r="V393" s="136"/>
    </row>
    <row r="394" spans="1:22" s="130" customFormat="1" ht="27" customHeight="1">
      <c r="A394" s="45"/>
      <c r="B394" s="40"/>
      <c r="C394" s="40"/>
      <c r="D394" s="46"/>
      <c r="E394" s="139" t="s">
        <v>656</v>
      </c>
      <c r="F394" s="145"/>
      <c r="G394" s="145">
        <f>G395+G396</f>
        <v>0</v>
      </c>
      <c r="H394" s="145">
        <f>H395+H396</f>
        <v>0</v>
      </c>
      <c r="I394" s="145">
        <f>I395+I396</f>
        <v>0</v>
      </c>
      <c r="J394" s="128">
        <f t="shared" si="85"/>
        <v>0</v>
      </c>
      <c r="K394" s="145">
        <f>K395+K396</f>
        <v>0</v>
      </c>
      <c r="L394" s="145">
        <f>L395+L396</f>
        <v>0</v>
      </c>
      <c r="M394" s="128">
        <f t="shared" si="86"/>
        <v>0</v>
      </c>
      <c r="N394" s="128">
        <f t="shared" si="87"/>
        <v>0</v>
      </c>
      <c r="O394" s="128">
        <f t="shared" si="88"/>
        <v>0</v>
      </c>
      <c r="P394" s="128">
        <f t="shared" si="89"/>
        <v>0</v>
      </c>
      <c r="Q394" s="128">
        <f t="shared" si="91"/>
        <v>0</v>
      </c>
      <c r="R394" s="128">
        <f t="shared" si="92"/>
        <v>0</v>
      </c>
      <c r="S394" s="128">
        <f t="shared" si="90"/>
        <v>0</v>
      </c>
      <c r="T394" s="146">
        <f t="shared" si="96"/>
        <v>0</v>
      </c>
      <c r="U394" s="128">
        <f t="shared" si="93"/>
        <v>0</v>
      </c>
      <c r="V394" s="129"/>
    </row>
    <row r="395" spans="1:22" ht="12.75" customHeight="1">
      <c r="A395" s="41"/>
      <c r="B395" s="39"/>
      <c r="C395" s="39"/>
      <c r="D395" s="37"/>
      <c r="E395" s="135" t="s">
        <v>432</v>
      </c>
      <c r="F395" s="127" t="s">
        <v>431</v>
      </c>
      <c r="G395" s="150">
        <f>H395+I395</f>
        <v>0</v>
      </c>
      <c r="H395" s="150">
        <v>0</v>
      </c>
      <c r="I395" s="150">
        <v>0</v>
      </c>
      <c r="J395" s="128">
        <f aca="true" t="shared" si="100" ref="J395:J458">K395+L395</f>
        <v>0</v>
      </c>
      <c r="K395" s="128">
        <f t="shared" si="94"/>
        <v>0</v>
      </c>
      <c r="L395" s="128">
        <f t="shared" si="95"/>
        <v>0</v>
      </c>
      <c r="M395" s="128">
        <f aca="true" t="shared" si="101" ref="M395:M458">N395+O395</f>
        <v>0</v>
      </c>
      <c r="N395" s="128">
        <f aca="true" t="shared" si="102" ref="N395:N458">K395-H395</f>
        <v>0</v>
      </c>
      <c r="O395" s="128">
        <f aca="true" t="shared" si="103" ref="O395:O458">L395-I395</f>
        <v>0</v>
      </c>
      <c r="P395" s="128">
        <f aca="true" t="shared" si="104" ref="P395:P458">Q395+R395</f>
        <v>0</v>
      </c>
      <c r="Q395" s="128">
        <f t="shared" si="91"/>
        <v>0</v>
      </c>
      <c r="R395" s="128">
        <f t="shared" si="92"/>
        <v>0</v>
      </c>
      <c r="S395" s="128">
        <f aca="true" t="shared" si="105" ref="S395:S458">T395+U395</f>
        <v>0</v>
      </c>
      <c r="T395" s="146">
        <f t="shared" si="96"/>
        <v>0</v>
      </c>
      <c r="U395" s="128">
        <f t="shared" si="93"/>
        <v>0</v>
      </c>
      <c r="V395" s="136"/>
    </row>
    <row r="396" spans="1:22" ht="12.75" customHeight="1">
      <c r="A396" s="41"/>
      <c r="B396" s="39"/>
      <c r="C396" s="39"/>
      <c r="D396" s="37"/>
      <c r="E396" s="135" t="s">
        <v>801</v>
      </c>
      <c r="F396" s="127">
        <v>4511</v>
      </c>
      <c r="G396" s="150">
        <f>H396+I396</f>
        <v>0</v>
      </c>
      <c r="H396" s="150">
        <v>0</v>
      </c>
      <c r="I396" s="150">
        <v>0</v>
      </c>
      <c r="J396" s="128">
        <f t="shared" si="100"/>
        <v>0</v>
      </c>
      <c r="K396" s="128">
        <f t="shared" si="94"/>
        <v>0</v>
      </c>
      <c r="L396" s="128">
        <f t="shared" si="95"/>
        <v>0</v>
      </c>
      <c r="M396" s="128">
        <f t="shared" si="101"/>
        <v>0</v>
      </c>
      <c r="N396" s="128">
        <f t="shared" si="102"/>
        <v>0</v>
      </c>
      <c r="O396" s="128">
        <f t="shared" si="103"/>
        <v>0</v>
      </c>
      <c r="P396" s="128">
        <f t="shared" si="104"/>
        <v>0</v>
      </c>
      <c r="Q396" s="128">
        <f aca="true" t="shared" si="106" ref="Q396:Q459">K396*13/100+K396</f>
        <v>0</v>
      </c>
      <c r="R396" s="128">
        <f aca="true" t="shared" si="107" ref="R396:R459">L396*20/100+L396</f>
        <v>0</v>
      </c>
      <c r="S396" s="128">
        <f t="shared" si="105"/>
        <v>0</v>
      </c>
      <c r="T396" s="146">
        <f t="shared" si="96"/>
        <v>0</v>
      </c>
      <c r="U396" s="128">
        <f aca="true" t="shared" si="108" ref="U396:U459">R396*20/100+R396</f>
        <v>0</v>
      </c>
      <c r="V396" s="136"/>
    </row>
    <row r="397" spans="1:22" s="130" customFormat="1" ht="26.25" customHeight="1">
      <c r="A397" s="45"/>
      <c r="B397" s="40"/>
      <c r="C397" s="40"/>
      <c r="D397" s="46"/>
      <c r="E397" s="139" t="s">
        <v>657</v>
      </c>
      <c r="F397" s="145"/>
      <c r="G397" s="145">
        <f>G398+G400+G399</f>
        <v>337289.3</v>
      </c>
      <c r="H397" s="145">
        <f>H398+H400+H399</f>
        <v>5000</v>
      </c>
      <c r="I397" s="145">
        <f>I398+I400+I399</f>
        <v>332289.3</v>
      </c>
      <c r="J397" s="145">
        <f>K397+L397</f>
        <v>296456.3</v>
      </c>
      <c r="K397" s="145">
        <f>K398+K400+K399</f>
        <v>8750</v>
      </c>
      <c r="L397" s="145">
        <f>L398+L400+L399</f>
        <v>287706.3</v>
      </c>
      <c r="M397" s="128">
        <f t="shared" si="101"/>
        <v>-40833</v>
      </c>
      <c r="N397" s="128">
        <f t="shared" si="102"/>
        <v>3750</v>
      </c>
      <c r="O397" s="128">
        <f t="shared" si="103"/>
        <v>-44583</v>
      </c>
      <c r="P397" s="128">
        <f t="shared" si="104"/>
        <v>355135.06</v>
      </c>
      <c r="Q397" s="128">
        <f t="shared" si="106"/>
        <v>9887.5</v>
      </c>
      <c r="R397" s="128">
        <f t="shared" si="107"/>
        <v>345247.56</v>
      </c>
      <c r="S397" s="128">
        <f t="shared" si="105"/>
        <v>425667.697</v>
      </c>
      <c r="T397" s="146">
        <f t="shared" si="96"/>
        <v>11370.625</v>
      </c>
      <c r="U397" s="128">
        <f t="shared" si="108"/>
        <v>414297.072</v>
      </c>
      <c r="V397" s="129"/>
    </row>
    <row r="398" spans="1:22" ht="12.75" customHeight="1">
      <c r="A398" s="41"/>
      <c r="B398" s="39"/>
      <c r="C398" s="39"/>
      <c r="D398" s="37"/>
      <c r="E398" s="135" t="s">
        <v>432</v>
      </c>
      <c r="F398" s="127">
        <v>4251</v>
      </c>
      <c r="G398" s="150">
        <f>H398+I398</f>
        <v>5000</v>
      </c>
      <c r="H398" s="150">
        <v>5000</v>
      </c>
      <c r="I398" s="150">
        <v>0</v>
      </c>
      <c r="J398" s="128">
        <f t="shared" si="100"/>
        <v>8750</v>
      </c>
      <c r="K398" s="128">
        <f>H398*75/100+H398</f>
        <v>8750</v>
      </c>
      <c r="L398" s="128">
        <f t="shared" si="95"/>
        <v>0</v>
      </c>
      <c r="M398" s="128">
        <f t="shared" si="101"/>
        <v>3750</v>
      </c>
      <c r="N398" s="128">
        <f t="shared" si="102"/>
        <v>3750</v>
      </c>
      <c r="O398" s="128">
        <f t="shared" si="103"/>
        <v>0</v>
      </c>
      <c r="P398" s="128">
        <f t="shared" si="104"/>
        <v>9887.5</v>
      </c>
      <c r="Q398" s="128">
        <f t="shared" si="106"/>
        <v>9887.5</v>
      </c>
      <c r="R398" s="128">
        <f t="shared" si="107"/>
        <v>0</v>
      </c>
      <c r="S398" s="128">
        <f t="shared" si="105"/>
        <v>11370.625</v>
      </c>
      <c r="T398" s="146">
        <f t="shared" si="96"/>
        <v>11370.625</v>
      </c>
      <c r="U398" s="128">
        <f t="shared" si="108"/>
        <v>0</v>
      </c>
      <c r="V398" s="136"/>
    </row>
    <row r="399" spans="1:22" ht="12.75" customHeight="1">
      <c r="A399" s="41"/>
      <c r="B399" s="39"/>
      <c r="C399" s="39"/>
      <c r="D399" s="37"/>
      <c r="E399" s="135" t="s">
        <v>526</v>
      </c>
      <c r="F399" s="127" t="s">
        <v>525</v>
      </c>
      <c r="G399" s="150">
        <f>H399+I399</f>
        <v>319809.3</v>
      </c>
      <c r="H399" s="150">
        <v>0</v>
      </c>
      <c r="I399" s="150">
        <v>319809.3</v>
      </c>
      <c r="J399" s="128">
        <f t="shared" si="100"/>
        <v>266989.5</v>
      </c>
      <c r="K399" s="128">
        <f aca="true" t="shared" si="109" ref="K399:K461">H399*58/100+H399</f>
        <v>0</v>
      </c>
      <c r="L399" s="128">
        <v>266989.5</v>
      </c>
      <c r="M399" s="128">
        <f t="shared" si="101"/>
        <v>-52819.79999999999</v>
      </c>
      <c r="N399" s="128">
        <f t="shared" si="102"/>
        <v>0</v>
      </c>
      <c r="O399" s="128">
        <f t="shared" si="103"/>
        <v>-52819.79999999999</v>
      </c>
      <c r="P399" s="128">
        <f t="shared" si="104"/>
        <v>320387.4</v>
      </c>
      <c r="Q399" s="128">
        <f t="shared" si="106"/>
        <v>0</v>
      </c>
      <c r="R399" s="128">
        <f t="shared" si="107"/>
        <v>320387.4</v>
      </c>
      <c r="S399" s="128">
        <f t="shared" si="105"/>
        <v>384464.88</v>
      </c>
      <c r="T399" s="146">
        <f t="shared" si="96"/>
        <v>0</v>
      </c>
      <c r="U399" s="128">
        <f t="shared" si="108"/>
        <v>384464.88</v>
      </c>
      <c r="V399" s="136"/>
    </row>
    <row r="400" spans="1:22" ht="12.75" customHeight="1">
      <c r="A400" s="41"/>
      <c r="B400" s="39"/>
      <c r="C400" s="39"/>
      <c r="D400" s="37"/>
      <c r="E400" s="135" t="s">
        <v>734</v>
      </c>
      <c r="F400" s="127">
        <v>5134</v>
      </c>
      <c r="G400" s="150">
        <f>H400+I400</f>
        <v>12480</v>
      </c>
      <c r="H400" s="150">
        <v>0</v>
      </c>
      <c r="I400" s="150">
        <v>12480</v>
      </c>
      <c r="J400" s="128">
        <f t="shared" si="100"/>
        <v>20716.8</v>
      </c>
      <c r="K400" s="128">
        <f t="shared" si="109"/>
        <v>0</v>
      </c>
      <c r="L400" s="128">
        <f t="shared" si="95"/>
        <v>20716.8</v>
      </c>
      <c r="M400" s="128">
        <f t="shared" si="101"/>
        <v>8236.8</v>
      </c>
      <c r="N400" s="128">
        <f t="shared" si="102"/>
        <v>0</v>
      </c>
      <c r="O400" s="128">
        <f t="shared" si="103"/>
        <v>8236.8</v>
      </c>
      <c r="P400" s="128">
        <f t="shared" si="104"/>
        <v>24860.16</v>
      </c>
      <c r="Q400" s="128">
        <f t="shared" si="106"/>
        <v>0</v>
      </c>
      <c r="R400" s="128">
        <f t="shared" si="107"/>
        <v>24860.16</v>
      </c>
      <c r="S400" s="128">
        <f t="shared" si="105"/>
        <v>29832.192</v>
      </c>
      <c r="T400" s="146">
        <f t="shared" si="96"/>
        <v>0</v>
      </c>
      <c r="U400" s="128">
        <f t="shared" si="108"/>
        <v>29832.192</v>
      </c>
      <c r="V400" s="136"/>
    </row>
    <row r="401" spans="1:22" s="130" customFormat="1" ht="36" customHeight="1">
      <c r="A401" s="45"/>
      <c r="B401" s="40"/>
      <c r="C401" s="40"/>
      <c r="D401" s="46"/>
      <c r="E401" s="139" t="s">
        <v>658</v>
      </c>
      <c r="F401" s="145"/>
      <c r="G401" s="145">
        <f>SUM(G402:G405)</f>
        <v>0</v>
      </c>
      <c r="H401" s="145">
        <f>SUM(H402:H405)</f>
        <v>0</v>
      </c>
      <c r="I401" s="145">
        <f>SUM(I402:I405)</f>
        <v>0</v>
      </c>
      <c r="J401" s="145">
        <f>SUM(J402:J405)</f>
        <v>0</v>
      </c>
      <c r="K401" s="145">
        <f>SUM(K402:K405)</f>
        <v>0</v>
      </c>
      <c r="L401" s="128">
        <f t="shared" si="95"/>
        <v>0</v>
      </c>
      <c r="M401" s="128">
        <f t="shared" si="101"/>
        <v>0</v>
      </c>
      <c r="N401" s="128">
        <f t="shared" si="102"/>
        <v>0</v>
      </c>
      <c r="O401" s="128">
        <f t="shared" si="103"/>
        <v>0</v>
      </c>
      <c r="P401" s="128">
        <f t="shared" si="104"/>
        <v>0</v>
      </c>
      <c r="Q401" s="128">
        <f t="shared" si="106"/>
        <v>0</v>
      </c>
      <c r="R401" s="128">
        <f t="shared" si="107"/>
        <v>0</v>
      </c>
      <c r="S401" s="128">
        <f t="shared" si="105"/>
        <v>0</v>
      </c>
      <c r="T401" s="146">
        <f t="shared" si="96"/>
        <v>0</v>
      </c>
      <c r="U401" s="128">
        <f t="shared" si="108"/>
        <v>0</v>
      </c>
      <c r="V401" s="129"/>
    </row>
    <row r="402" spans="1:22" ht="12.75" customHeight="1">
      <c r="A402" s="41"/>
      <c r="B402" s="39"/>
      <c r="C402" s="39"/>
      <c r="D402" s="37"/>
      <c r="E402" s="135" t="s">
        <v>432</v>
      </c>
      <c r="F402" s="127" t="s">
        <v>431</v>
      </c>
      <c r="G402" s="150">
        <f>H402+I402</f>
        <v>0</v>
      </c>
      <c r="H402" s="150">
        <v>0</v>
      </c>
      <c r="I402" s="150">
        <v>0</v>
      </c>
      <c r="J402" s="128">
        <f t="shared" si="100"/>
        <v>0</v>
      </c>
      <c r="K402" s="128">
        <f t="shared" si="109"/>
        <v>0</v>
      </c>
      <c r="L402" s="128">
        <f t="shared" si="95"/>
        <v>0</v>
      </c>
      <c r="M402" s="128">
        <f t="shared" si="101"/>
        <v>0</v>
      </c>
      <c r="N402" s="128">
        <f t="shared" si="102"/>
        <v>0</v>
      </c>
      <c r="O402" s="128">
        <f t="shared" si="103"/>
        <v>0</v>
      </c>
      <c r="P402" s="128">
        <f t="shared" si="104"/>
        <v>0</v>
      </c>
      <c r="Q402" s="128">
        <f t="shared" si="106"/>
        <v>0</v>
      </c>
      <c r="R402" s="128">
        <f t="shared" si="107"/>
        <v>0</v>
      </c>
      <c r="S402" s="128">
        <f t="shared" si="105"/>
        <v>0</v>
      </c>
      <c r="T402" s="146">
        <f t="shared" si="96"/>
        <v>0</v>
      </c>
      <c r="U402" s="128">
        <f t="shared" si="108"/>
        <v>0</v>
      </c>
      <c r="V402" s="136"/>
    </row>
    <row r="403" spans="1:22" ht="12.75" customHeight="1">
      <c r="A403" s="41"/>
      <c r="B403" s="39"/>
      <c r="C403" s="39"/>
      <c r="D403" s="37"/>
      <c r="E403" s="135" t="s">
        <v>463</v>
      </c>
      <c r="F403" s="127" t="s">
        <v>464</v>
      </c>
      <c r="G403" s="150">
        <f>H403+I403</f>
        <v>0</v>
      </c>
      <c r="H403" s="150">
        <v>0</v>
      </c>
      <c r="I403" s="150">
        <v>0</v>
      </c>
      <c r="J403" s="128">
        <f t="shared" si="100"/>
        <v>0</v>
      </c>
      <c r="K403" s="128">
        <f t="shared" si="109"/>
        <v>0</v>
      </c>
      <c r="L403" s="128">
        <f aca="true" t="shared" si="110" ref="L403:L466">I403*66/100+I403</f>
        <v>0</v>
      </c>
      <c r="M403" s="128">
        <f t="shared" si="101"/>
        <v>0</v>
      </c>
      <c r="N403" s="128">
        <f t="shared" si="102"/>
        <v>0</v>
      </c>
      <c r="O403" s="128">
        <f t="shared" si="103"/>
        <v>0</v>
      </c>
      <c r="P403" s="128">
        <f t="shared" si="104"/>
        <v>0</v>
      </c>
      <c r="Q403" s="128">
        <f t="shared" si="106"/>
        <v>0</v>
      </c>
      <c r="R403" s="128">
        <f t="shared" si="107"/>
        <v>0</v>
      </c>
      <c r="S403" s="128">
        <f t="shared" si="105"/>
        <v>0</v>
      </c>
      <c r="T403" s="146">
        <f aca="true" t="shared" si="111" ref="T403:T466">Q403*15/100+Q403</f>
        <v>0</v>
      </c>
      <c r="U403" s="128">
        <f t="shared" si="108"/>
        <v>0</v>
      </c>
      <c r="V403" s="136"/>
    </row>
    <row r="404" spans="1:22" ht="12.75" customHeight="1">
      <c r="A404" s="41"/>
      <c r="B404" s="39"/>
      <c r="C404" s="39"/>
      <c r="D404" s="37"/>
      <c r="E404" s="135" t="s">
        <v>526</v>
      </c>
      <c r="F404" s="127" t="s">
        <v>525</v>
      </c>
      <c r="G404" s="150">
        <f>H404+I404</f>
        <v>0</v>
      </c>
      <c r="H404" s="150">
        <v>0</v>
      </c>
      <c r="I404" s="150">
        <v>0</v>
      </c>
      <c r="J404" s="128">
        <f t="shared" si="100"/>
        <v>0</v>
      </c>
      <c r="K404" s="128">
        <f t="shared" si="109"/>
        <v>0</v>
      </c>
      <c r="L404" s="128">
        <f t="shared" si="110"/>
        <v>0</v>
      </c>
      <c r="M404" s="128">
        <f t="shared" si="101"/>
        <v>0</v>
      </c>
      <c r="N404" s="128">
        <f t="shared" si="102"/>
        <v>0</v>
      </c>
      <c r="O404" s="128">
        <f t="shared" si="103"/>
        <v>0</v>
      </c>
      <c r="P404" s="128">
        <f t="shared" si="104"/>
        <v>0</v>
      </c>
      <c r="Q404" s="128">
        <f t="shared" si="106"/>
        <v>0</v>
      </c>
      <c r="R404" s="128">
        <f t="shared" si="107"/>
        <v>0</v>
      </c>
      <c r="S404" s="128">
        <f t="shared" si="105"/>
        <v>0</v>
      </c>
      <c r="T404" s="146">
        <f t="shared" si="111"/>
        <v>0</v>
      </c>
      <c r="U404" s="128">
        <f t="shared" si="108"/>
        <v>0</v>
      </c>
      <c r="V404" s="136"/>
    </row>
    <row r="405" spans="1:22" ht="12.75" customHeight="1">
      <c r="A405" s="41"/>
      <c r="B405" s="39"/>
      <c r="C405" s="39"/>
      <c r="D405" s="37"/>
      <c r="E405" s="135" t="s">
        <v>534</v>
      </c>
      <c r="F405" s="127" t="s">
        <v>535</v>
      </c>
      <c r="G405" s="150">
        <f>H405+I405</f>
        <v>0</v>
      </c>
      <c r="H405" s="150">
        <v>0</v>
      </c>
      <c r="I405" s="150">
        <v>0</v>
      </c>
      <c r="J405" s="128">
        <f t="shared" si="100"/>
        <v>0</v>
      </c>
      <c r="K405" s="128">
        <f t="shared" si="109"/>
        <v>0</v>
      </c>
      <c r="L405" s="128">
        <f t="shared" si="110"/>
        <v>0</v>
      </c>
      <c r="M405" s="128">
        <f t="shared" si="101"/>
        <v>0</v>
      </c>
      <c r="N405" s="128">
        <f t="shared" si="102"/>
        <v>0</v>
      </c>
      <c r="O405" s="128">
        <f t="shared" si="103"/>
        <v>0</v>
      </c>
      <c r="P405" s="128">
        <f t="shared" si="104"/>
        <v>0</v>
      </c>
      <c r="Q405" s="128">
        <f t="shared" si="106"/>
        <v>0</v>
      </c>
      <c r="R405" s="128">
        <f t="shared" si="107"/>
        <v>0</v>
      </c>
      <c r="S405" s="128">
        <f t="shared" si="105"/>
        <v>0</v>
      </c>
      <c r="T405" s="146">
        <f t="shared" si="111"/>
        <v>0</v>
      </c>
      <c r="U405" s="128">
        <f t="shared" si="108"/>
        <v>0</v>
      </c>
      <c r="V405" s="136"/>
    </row>
    <row r="406" spans="1:22" s="130" customFormat="1" ht="26.25" customHeight="1">
      <c r="A406" s="45"/>
      <c r="B406" s="40"/>
      <c r="C406" s="40"/>
      <c r="D406" s="46"/>
      <c r="E406" s="139" t="s">
        <v>659</v>
      </c>
      <c r="F406" s="145"/>
      <c r="G406" s="145">
        <f>G407+G409+G408</f>
        <v>110920.4</v>
      </c>
      <c r="H406" s="145">
        <f>H407+H408+H409</f>
        <v>109942.5</v>
      </c>
      <c r="I406" s="145">
        <f>I407+I409</f>
        <v>977.9</v>
      </c>
      <c r="J406" s="128">
        <f t="shared" si="100"/>
        <v>180312.4</v>
      </c>
      <c r="K406" s="145">
        <f>K407+K408+K409</f>
        <v>177408</v>
      </c>
      <c r="L406" s="145">
        <f>L407+L409</f>
        <v>2904.4</v>
      </c>
      <c r="M406" s="128">
        <f t="shared" si="101"/>
        <v>69392</v>
      </c>
      <c r="N406" s="128">
        <f t="shared" si="102"/>
        <v>67465.5</v>
      </c>
      <c r="O406" s="128">
        <f t="shared" si="103"/>
        <v>1926.5</v>
      </c>
      <c r="P406" s="128">
        <f t="shared" si="104"/>
        <v>203956.32</v>
      </c>
      <c r="Q406" s="128">
        <f t="shared" si="106"/>
        <v>200471.04</v>
      </c>
      <c r="R406" s="128">
        <f t="shared" si="107"/>
        <v>3485.28</v>
      </c>
      <c r="S406" s="128">
        <f t="shared" si="105"/>
        <v>234724.032</v>
      </c>
      <c r="T406" s="146">
        <f t="shared" si="111"/>
        <v>230541.696</v>
      </c>
      <c r="U406" s="128">
        <f t="shared" si="108"/>
        <v>4182.336</v>
      </c>
      <c r="V406" s="129"/>
    </row>
    <row r="407" spans="1:22" ht="24.75" customHeight="1">
      <c r="A407" s="41"/>
      <c r="B407" s="39"/>
      <c r="C407" s="39"/>
      <c r="D407" s="37"/>
      <c r="E407" s="135" t="s">
        <v>811</v>
      </c>
      <c r="F407" s="127">
        <v>5511</v>
      </c>
      <c r="G407" s="150">
        <f>H407+I407</f>
        <v>977.9</v>
      </c>
      <c r="H407" s="150">
        <v>0</v>
      </c>
      <c r="I407" s="150">
        <v>977.9</v>
      </c>
      <c r="J407" s="128">
        <f t="shared" si="100"/>
        <v>2904.4</v>
      </c>
      <c r="K407" s="128">
        <f t="shared" si="109"/>
        <v>0</v>
      </c>
      <c r="L407" s="128">
        <v>2904.4</v>
      </c>
      <c r="M407" s="128">
        <f t="shared" si="101"/>
        <v>1926.5</v>
      </c>
      <c r="N407" s="128">
        <f t="shared" si="102"/>
        <v>0</v>
      </c>
      <c r="O407" s="128">
        <f t="shared" si="103"/>
        <v>1926.5</v>
      </c>
      <c r="P407" s="128">
        <f t="shared" si="104"/>
        <v>3485.28</v>
      </c>
      <c r="Q407" s="128">
        <f t="shared" si="106"/>
        <v>0</v>
      </c>
      <c r="R407" s="128">
        <f t="shared" si="107"/>
        <v>3485.28</v>
      </c>
      <c r="S407" s="128">
        <f t="shared" si="105"/>
        <v>4182.336</v>
      </c>
      <c r="T407" s="146">
        <f t="shared" si="111"/>
        <v>0</v>
      </c>
      <c r="U407" s="128">
        <f t="shared" si="108"/>
        <v>4182.336</v>
      </c>
      <c r="V407" s="136"/>
    </row>
    <row r="408" spans="1:22" ht="21.75" customHeight="1">
      <c r="A408" s="41"/>
      <c r="B408" s="39"/>
      <c r="C408" s="39"/>
      <c r="D408" s="37"/>
      <c r="E408" s="135" t="s">
        <v>802</v>
      </c>
      <c r="F408" s="127">
        <v>4251</v>
      </c>
      <c r="G408" s="150">
        <f>H408+I408</f>
        <v>10000</v>
      </c>
      <c r="H408" s="150">
        <v>10000</v>
      </c>
      <c r="I408" s="150">
        <v>0</v>
      </c>
      <c r="J408" s="128">
        <f t="shared" si="100"/>
        <v>17500</v>
      </c>
      <c r="K408" s="128">
        <f>H408*75/100+H408</f>
        <v>17500</v>
      </c>
      <c r="L408" s="128">
        <f t="shared" si="110"/>
        <v>0</v>
      </c>
      <c r="M408" s="128">
        <f t="shared" si="101"/>
        <v>7500</v>
      </c>
      <c r="N408" s="128">
        <f t="shared" si="102"/>
        <v>7500</v>
      </c>
      <c r="O408" s="128">
        <f t="shared" si="103"/>
        <v>0</v>
      </c>
      <c r="P408" s="128">
        <f t="shared" si="104"/>
        <v>19775</v>
      </c>
      <c r="Q408" s="128">
        <f t="shared" si="106"/>
        <v>19775</v>
      </c>
      <c r="R408" s="128">
        <f t="shared" si="107"/>
        <v>0</v>
      </c>
      <c r="S408" s="128">
        <f t="shared" si="105"/>
        <v>22741.25</v>
      </c>
      <c r="T408" s="146">
        <f t="shared" si="111"/>
        <v>22741.25</v>
      </c>
      <c r="U408" s="128">
        <f t="shared" si="108"/>
        <v>0</v>
      </c>
      <c r="V408" s="136"/>
    </row>
    <row r="409" spans="1:22" ht="21.75" customHeight="1">
      <c r="A409" s="41"/>
      <c r="B409" s="39"/>
      <c r="C409" s="39"/>
      <c r="D409" s="37"/>
      <c r="E409" s="135" t="s">
        <v>801</v>
      </c>
      <c r="F409" s="127">
        <v>4511</v>
      </c>
      <c r="G409" s="150">
        <f>H409+I409</f>
        <v>99942.5</v>
      </c>
      <c r="H409" s="150">
        <v>99942.5</v>
      </c>
      <c r="I409" s="150">
        <v>0</v>
      </c>
      <c r="J409" s="128">
        <f t="shared" si="100"/>
        <v>159908</v>
      </c>
      <c r="K409" s="128">
        <f>H409*60/100+H409</f>
        <v>159908</v>
      </c>
      <c r="L409" s="128">
        <f t="shared" si="110"/>
        <v>0</v>
      </c>
      <c r="M409" s="128">
        <f t="shared" si="101"/>
        <v>59965.5</v>
      </c>
      <c r="N409" s="128">
        <f t="shared" si="102"/>
        <v>59965.5</v>
      </c>
      <c r="O409" s="128">
        <f t="shared" si="103"/>
        <v>0</v>
      </c>
      <c r="P409" s="128">
        <f t="shared" si="104"/>
        <v>180696.04</v>
      </c>
      <c r="Q409" s="128">
        <f t="shared" si="106"/>
        <v>180696.04</v>
      </c>
      <c r="R409" s="128">
        <f t="shared" si="107"/>
        <v>0</v>
      </c>
      <c r="S409" s="128">
        <f t="shared" si="105"/>
        <v>207800.446</v>
      </c>
      <c r="T409" s="146">
        <f t="shared" si="111"/>
        <v>207800.446</v>
      </c>
      <c r="U409" s="128">
        <f t="shared" si="108"/>
        <v>0</v>
      </c>
      <c r="V409" s="136"/>
    </row>
    <row r="410" spans="1:22" s="130" customFormat="1" ht="25.5" customHeight="1">
      <c r="A410" s="45"/>
      <c r="B410" s="40"/>
      <c r="C410" s="40"/>
      <c r="D410" s="46"/>
      <c r="E410" s="139" t="s">
        <v>774</v>
      </c>
      <c r="F410" s="145"/>
      <c r="G410" s="145">
        <f>G411</f>
        <v>0</v>
      </c>
      <c r="H410" s="145">
        <f>H411</f>
        <v>0</v>
      </c>
      <c r="I410" s="145">
        <f>I411</f>
        <v>0</v>
      </c>
      <c r="J410" s="128">
        <f t="shared" si="100"/>
        <v>0</v>
      </c>
      <c r="K410" s="145">
        <f>K411</f>
        <v>0</v>
      </c>
      <c r="L410" s="128">
        <f t="shared" si="110"/>
        <v>0</v>
      </c>
      <c r="M410" s="128">
        <f t="shared" si="101"/>
        <v>0</v>
      </c>
      <c r="N410" s="128">
        <f t="shared" si="102"/>
        <v>0</v>
      </c>
      <c r="O410" s="128">
        <f t="shared" si="103"/>
        <v>0</v>
      </c>
      <c r="P410" s="128">
        <f t="shared" si="104"/>
        <v>0</v>
      </c>
      <c r="Q410" s="128">
        <f>K410*13/100+K410</f>
        <v>0</v>
      </c>
      <c r="R410" s="128">
        <f>L410*20/100+L410</f>
        <v>0</v>
      </c>
      <c r="S410" s="128">
        <f t="shared" si="105"/>
        <v>0</v>
      </c>
      <c r="T410" s="146">
        <f t="shared" si="111"/>
        <v>0</v>
      </c>
      <c r="U410" s="128">
        <f t="shared" si="108"/>
        <v>0</v>
      </c>
      <c r="V410" s="129"/>
    </row>
    <row r="411" spans="1:22" ht="12.75" customHeight="1">
      <c r="A411" s="41"/>
      <c r="B411" s="39"/>
      <c r="C411" s="39"/>
      <c r="D411" s="37"/>
      <c r="E411" s="135" t="s">
        <v>508</v>
      </c>
      <c r="F411" s="127" t="s">
        <v>509</v>
      </c>
      <c r="G411" s="150">
        <f>H411+I411</f>
        <v>0</v>
      </c>
      <c r="H411" s="150">
        <v>0</v>
      </c>
      <c r="I411" s="150">
        <v>0</v>
      </c>
      <c r="J411" s="128">
        <f t="shared" si="100"/>
        <v>0</v>
      </c>
      <c r="K411" s="128">
        <f t="shared" si="109"/>
        <v>0</v>
      </c>
      <c r="L411" s="128">
        <f t="shared" si="110"/>
        <v>0</v>
      </c>
      <c r="M411" s="128">
        <f t="shared" si="101"/>
        <v>0</v>
      </c>
      <c r="N411" s="128">
        <f t="shared" si="102"/>
        <v>0</v>
      </c>
      <c r="O411" s="128">
        <f t="shared" si="103"/>
        <v>0</v>
      </c>
      <c r="P411" s="128">
        <f t="shared" si="104"/>
        <v>0</v>
      </c>
      <c r="Q411" s="128">
        <f t="shared" si="106"/>
        <v>0</v>
      </c>
      <c r="R411" s="128">
        <f t="shared" si="107"/>
        <v>0</v>
      </c>
      <c r="S411" s="128">
        <f t="shared" si="105"/>
        <v>0</v>
      </c>
      <c r="T411" s="146">
        <f t="shared" si="111"/>
        <v>0</v>
      </c>
      <c r="U411" s="128">
        <f t="shared" si="108"/>
        <v>0</v>
      </c>
      <c r="V411" s="136"/>
    </row>
    <row r="412" spans="1:22" s="130" customFormat="1" ht="23.25" customHeight="1">
      <c r="A412" s="45"/>
      <c r="B412" s="40"/>
      <c r="C412" s="40"/>
      <c r="D412" s="46"/>
      <c r="E412" s="139" t="s">
        <v>660</v>
      </c>
      <c r="F412" s="145"/>
      <c r="G412" s="145">
        <f>G413</f>
        <v>0</v>
      </c>
      <c r="H412" s="145">
        <f>H413</f>
        <v>0</v>
      </c>
      <c r="I412" s="145">
        <f>I413</f>
        <v>0</v>
      </c>
      <c r="J412" s="145">
        <f>J413</f>
        <v>0</v>
      </c>
      <c r="K412" s="145">
        <f>K413</f>
        <v>0</v>
      </c>
      <c r="L412" s="128">
        <f t="shared" si="110"/>
        <v>0</v>
      </c>
      <c r="M412" s="128">
        <f t="shared" si="101"/>
        <v>0</v>
      </c>
      <c r="N412" s="128">
        <f t="shared" si="102"/>
        <v>0</v>
      </c>
      <c r="O412" s="128">
        <f t="shared" si="103"/>
        <v>0</v>
      </c>
      <c r="P412" s="128">
        <f t="shared" si="104"/>
        <v>0</v>
      </c>
      <c r="Q412" s="128">
        <f t="shared" si="106"/>
        <v>0</v>
      </c>
      <c r="R412" s="128">
        <f t="shared" si="107"/>
        <v>0</v>
      </c>
      <c r="S412" s="128">
        <f t="shared" si="105"/>
        <v>0</v>
      </c>
      <c r="T412" s="146">
        <f t="shared" si="111"/>
        <v>0</v>
      </c>
      <c r="U412" s="128">
        <f t="shared" si="108"/>
        <v>0</v>
      </c>
      <c r="V412" s="129"/>
    </row>
    <row r="413" spans="1:22" ht="21.75" customHeight="1">
      <c r="A413" s="41"/>
      <c r="B413" s="39"/>
      <c r="C413" s="39"/>
      <c r="D413" s="37"/>
      <c r="E413" s="135" t="s">
        <v>473</v>
      </c>
      <c r="F413" s="127" t="s">
        <v>474</v>
      </c>
      <c r="G413" s="150">
        <f>H413+I413</f>
        <v>0</v>
      </c>
      <c r="H413" s="150">
        <v>0</v>
      </c>
      <c r="I413" s="150">
        <v>0</v>
      </c>
      <c r="J413" s="128">
        <f t="shared" si="100"/>
        <v>0</v>
      </c>
      <c r="K413" s="128">
        <f t="shared" si="109"/>
        <v>0</v>
      </c>
      <c r="L413" s="128">
        <f t="shared" si="110"/>
        <v>0</v>
      </c>
      <c r="M413" s="128">
        <f t="shared" si="101"/>
        <v>0</v>
      </c>
      <c r="N413" s="128">
        <f t="shared" si="102"/>
        <v>0</v>
      </c>
      <c r="O413" s="128">
        <f t="shared" si="103"/>
        <v>0</v>
      </c>
      <c r="P413" s="128">
        <f t="shared" si="104"/>
        <v>0</v>
      </c>
      <c r="Q413" s="128">
        <f t="shared" si="106"/>
        <v>0</v>
      </c>
      <c r="R413" s="128">
        <f t="shared" si="107"/>
        <v>0</v>
      </c>
      <c r="S413" s="128">
        <f t="shared" si="105"/>
        <v>0</v>
      </c>
      <c r="T413" s="146">
        <f t="shared" si="111"/>
        <v>0</v>
      </c>
      <c r="U413" s="128">
        <f t="shared" si="108"/>
        <v>0</v>
      </c>
      <c r="V413" s="136"/>
    </row>
    <row r="414" spans="1:22" s="130" customFormat="1" ht="22.5" customHeight="1">
      <c r="A414" s="45"/>
      <c r="B414" s="40"/>
      <c r="C414" s="40"/>
      <c r="D414" s="46"/>
      <c r="E414" s="139" t="s">
        <v>661</v>
      </c>
      <c r="F414" s="145"/>
      <c r="G414" s="145">
        <f>G415+G416</f>
        <v>0</v>
      </c>
      <c r="H414" s="145">
        <f>H415+H416</f>
        <v>0</v>
      </c>
      <c r="I414" s="145">
        <f>I415+I416</f>
        <v>0</v>
      </c>
      <c r="J414" s="145">
        <f>J415+J416</f>
        <v>0</v>
      </c>
      <c r="K414" s="145">
        <f>K415+K416</f>
        <v>0</v>
      </c>
      <c r="L414" s="128">
        <f t="shared" si="110"/>
        <v>0</v>
      </c>
      <c r="M414" s="128">
        <f t="shared" si="101"/>
        <v>0</v>
      </c>
      <c r="N414" s="128">
        <f t="shared" si="102"/>
        <v>0</v>
      </c>
      <c r="O414" s="128">
        <f t="shared" si="103"/>
        <v>0</v>
      </c>
      <c r="P414" s="128">
        <f t="shared" si="104"/>
        <v>0</v>
      </c>
      <c r="Q414" s="128">
        <f t="shared" si="106"/>
        <v>0</v>
      </c>
      <c r="R414" s="128">
        <f t="shared" si="107"/>
        <v>0</v>
      </c>
      <c r="S414" s="128">
        <f t="shared" si="105"/>
        <v>0</v>
      </c>
      <c r="T414" s="146">
        <f t="shared" si="111"/>
        <v>0</v>
      </c>
      <c r="U414" s="128">
        <f t="shared" si="108"/>
        <v>0</v>
      </c>
      <c r="V414" s="129"/>
    </row>
    <row r="415" spans="1:22" ht="12.75" customHeight="1">
      <c r="A415" s="41"/>
      <c r="B415" s="39"/>
      <c r="C415" s="39"/>
      <c r="D415" s="37"/>
      <c r="E415" s="135" t="s">
        <v>432</v>
      </c>
      <c r="F415" s="127" t="s">
        <v>431</v>
      </c>
      <c r="G415" s="150">
        <f>H415+I415</f>
        <v>0</v>
      </c>
      <c r="H415" s="150">
        <v>0</v>
      </c>
      <c r="I415" s="150">
        <v>0</v>
      </c>
      <c r="J415" s="128">
        <f t="shared" si="100"/>
        <v>0</v>
      </c>
      <c r="K415" s="128">
        <f t="shared" si="109"/>
        <v>0</v>
      </c>
      <c r="L415" s="128">
        <f t="shared" si="110"/>
        <v>0</v>
      </c>
      <c r="M415" s="128">
        <f t="shared" si="101"/>
        <v>0</v>
      </c>
      <c r="N415" s="128">
        <f t="shared" si="102"/>
        <v>0</v>
      </c>
      <c r="O415" s="128">
        <f t="shared" si="103"/>
        <v>0</v>
      </c>
      <c r="P415" s="128">
        <f t="shared" si="104"/>
        <v>0</v>
      </c>
      <c r="Q415" s="128">
        <f t="shared" si="106"/>
        <v>0</v>
      </c>
      <c r="R415" s="128">
        <f t="shared" si="107"/>
        <v>0</v>
      </c>
      <c r="S415" s="128">
        <f t="shared" si="105"/>
        <v>0</v>
      </c>
      <c r="T415" s="146">
        <f t="shared" si="111"/>
        <v>0</v>
      </c>
      <c r="U415" s="128">
        <f t="shared" si="108"/>
        <v>0</v>
      </c>
      <c r="V415" s="136"/>
    </row>
    <row r="416" spans="1:22" ht="12.75" customHeight="1">
      <c r="A416" s="41"/>
      <c r="B416" s="39"/>
      <c r="C416" s="39"/>
      <c r="D416" s="37"/>
      <c r="E416" s="135" t="s">
        <v>526</v>
      </c>
      <c r="F416" s="127" t="s">
        <v>525</v>
      </c>
      <c r="G416" s="150">
        <f>H416+I416</f>
        <v>0</v>
      </c>
      <c r="H416" s="150">
        <v>0</v>
      </c>
      <c r="I416" s="150">
        <v>0</v>
      </c>
      <c r="J416" s="128">
        <f t="shared" si="100"/>
        <v>0</v>
      </c>
      <c r="K416" s="128">
        <f t="shared" si="109"/>
        <v>0</v>
      </c>
      <c r="L416" s="128">
        <f t="shared" si="110"/>
        <v>0</v>
      </c>
      <c r="M416" s="128">
        <f t="shared" si="101"/>
        <v>0</v>
      </c>
      <c r="N416" s="128">
        <f t="shared" si="102"/>
        <v>0</v>
      </c>
      <c r="O416" s="128">
        <f t="shared" si="103"/>
        <v>0</v>
      </c>
      <c r="P416" s="128">
        <f t="shared" si="104"/>
        <v>0</v>
      </c>
      <c r="Q416" s="128">
        <f t="shared" si="106"/>
        <v>0</v>
      </c>
      <c r="R416" s="128">
        <f t="shared" si="107"/>
        <v>0</v>
      </c>
      <c r="S416" s="128">
        <f t="shared" si="105"/>
        <v>0</v>
      </c>
      <c r="T416" s="146">
        <f t="shared" si="111"/>
        <v>0</v>
      </c>
      <c r="U416" s="128">
        <f t="shared" si="108"/>
        <v>0</v>
      </c>
      <c r="V416" s="136"/>
    </row>
    <row r="417" spans="1:22" s="142" customFormat="1" ht="24" customHeight="1">
      <c r="A417" s="177" t="s">
        <v>292</v>
      </c>
      <c r="B417" s="178" t="s">
        <v>293</v>
      </c>
      <c r="C417" s="178" t="s">
        <v>197</v>
      </c>
      <c r="D417" s="145" t="s">
        <v>197</v>
      </c>
      <c r="E417" s="139" t="s">
        <v>294</v>
      </c>
      <c r="F417" s="145"/>
      <c r="G417" s="145">
        <f>G419+G425</f>
        <v>0</v>
      </c>
      <c r="H417" s="145">
        <f>H419+H425</f>
        <v>0</v>
      </c>
      <c r="I417" s="145">
        <f>I419+I425</f>
        <v>0</v>
      </c>
      <c r="J417" s="145">
        <f>J419+J425</f>
        <v>0</v>
      </c>
      <c r="K417" s="145">
        <f>K419+K425</f>
        <v>0</v>
      </c>
      <c r="L417" s="128">
        <f t="shared" si="110"/>
        <v>0</v>
      </c>
      <c r="M417" s="128">
        <f t="shared" si="101"/>
        <v>0</v>
      </c>
      <c r="N417" s="128">
        <f t="shared" si="102"/>
        <v>0</v>
      </c>
      <c r="O417" s="128">
        <f t="shared" si="103"/>
        <v>0</v>
      </c>
      <c r="P417" s="128">
        <f t="shared" si="104"/>
        <v>0</v>
      </c>
      <c r="Q417" s="128">
        <f t="shared" si="106"/>
        <v>0</v>
      </c>
      <c r="R417" s="128">
        <f t="shared" si="107"/>
        <v>0</v>
      </c>
      <c r="S417" s="128">
        <f t="shared" si="105"/>
        <v>0</v>
      </c>
      <c r="T417" s="146">
        <f t="shared" si="111"/>
        <v>0</v>
      </c>
      <c r="U417" s="128">
        <f t="shared" si="108"/>
        <v>0</v>
      </c>
      <c r="V417" s="141"/>
    </row>
    <row r="418" spans="1:22" ht="12.75" customHeight="1">
      <c r="A418" s="41"/>
      <c r="B418" s="39"/>
      <c r="C418" s="39"/>
      <c r="D418" s="37"/>
      <c r="E418" s="135" t="s">
        <v>5</v>
      </c>
      <c r="F418" s="37"/>
      <c r="G418" s="37"/>
      <c r="H418" s="37"/>
      <c r="I418" s="37"/>
      <c r="J418" s="128">
        <f t="shared" si="100"/>
        <v>0</v>
      </c>
      <c r="K418" s="128">
        <f t="shared" si="109"/>
        <v>0</v>
      </c>
      <c r="L418" s="128">
        <f t="shared" si="110"/>
        <v>0</v>
      </c>
      <c r="M418" s="128">
        <f t="shared" si="101"/>
        <v>0</v>
      </c>
      <c r="N418" s="128">
        <f t="shared" si="102"/>
        <v>0</v>
      </c>
      <c r="O418" s="128">
        <f t="shared" si="103"/>
        <v>0</v>
      </c>
      <c r="P418" s="128">
        <f t="shared" si="104"/>
        <v>0</v>
      </c>
      <c r="Q418" s="128">
        <f t="shared" si="106"/>
        <v>0</v>
      </c>
      <c r="R418" s="128">
        <f t="shared" si="107"/>
        <v>0</v>
      </c>
      <c r="S418" s="128">
        <f t="shared" si="105"/>
        <v>0</v>
      </c>
      <c r="T418" s="146">
        <f t="shared" si="111"/>
        <v>0</v>
      </c>
      <c r="U418" s="128">
        <f t="shared" si="108"/>
        <v>0</v>
      </c>
      <c r="V418" s="136"/>
    </row>
    <row r="419" spans="1:22" s="142" customFormat="1" ht="27" customHeight="1">
      <c r="A419" s="177" t="s">
        <v>295</v>
      </c>
      <c r="B419" s="178" t="s">
        <v>293</v>
      </c>
      <c r="C419" s="178" t="s">
        <v>200</v>
      </c>
      <c r="D419" s="145" t="s">
        <v>197</v>
      </c>
      <c r="E419" s="139" t="s">
        <v>296</v>
      </c>
      <c r="F419" s="145"/>
      <c r="G419" s="145">
        <f>G421</f>
        <v>0</v>
      </c>
      <c r="H419" s="145">
        <f>H421</f>
        <v>0</v>
      </c>
      <c r="I419" s="145">
        <f>I421</f>
        <v>0</v>
      </c>
      <c r="J419" s="128">
        <f t="shared" si="100"/>
        <v>0</v>
      </c>
      <c r="K419" s="128">
        <f t="shared" si="109"/>
        <v>0</v>
      </c>
      <c r="L419" s="128">
        <f t="shared" si="110"/>
        <v>0</v>
      </c>
      <c r="M419" s="128">
        <f t="shared" si="101"/>
        <v>0</v>
      </c>
      <c r="N419" s="128">
        <f t="shared" si="102"/>
        <v>0</v>
      </c>
      <c r="O419" s="128">
        <f t="shared" si="103"/>
        <v>0</v>
      </c>
      <c r="P419" s="128">
        <f t="shared" si="104"/>
        <v>0</v>
      </c>
      <c r="Q419" s="128">
        <f t="shared" si="106"/>
        <v>0</v>
      </c>
      <c r="R419" s="128">
        <f t="shared" si="107"/>
        <v>0</v>
      </c>
      <c r="S419" s="128">
        <f t="shared" si="105"/>
        <v>0</v>
      </c>
      <c r="T419" s="146">
        <f t="shared" si="111"/>
        <v>0</v>
      </c>
      <c r="U419" s="128">
        <f t="shared" si="108"/>
        <v>0</v>
      </c>
      <c r="V419" s="141"/>
    </row>
    <row r="420" spans="1:22" ht="12.75" customHeight="1">
      <c r="A420" s="41"/>
      <c r="B420" s="39"/>
      <c r="C420" s="39"/>
      <c r="D420" s="37"/>
      <c r="E420" s="135" t="s">
        <v>202</v>
      </c>
      <c r="F420" s="37"/>
      <c r="G420" s="37"/>
      <c r="H420" s="37"/>
      <c r="I420" s="37"/>
      <c r="J420" s="128">
        <f t="shared" si="100"/>
        <v>0</v>
      </c>
      <c r="K420" s="128">
        <f t="shared" si="109"/>
        <v>0</v>
      </c>
      <c r="L420" s="128">
        <f t="shared" si="110"/>
        <v>0</v>
      </c>
      <c r="M420" s="128">
        <f t="shared" si="101"/>
        <v>0</v>
      </c>
      <c r="N420" s="128">
        <f t="shared" si="102"/>
        <v>0</v>
      </c>
      <c r="O420" s="128">
        <f t="shared" si="103"/>
        <v>0</v>
      </c>
      <c r="P420" s="128">
        <f t="shared" si="104"/>
        <v>0</v>
      </c>
      <c r="Q420" s="128">
        <f t="shared" si="106"/>
        <v>0</v>
      </c>
      <c r="R420" s="128">
        <f t="shared" si="107"/>
        <v>0</v>
      </c>
      <c r="S420" s="128">
        <f t="shared" si="105"/>
        <v>0</v>
      </c>
      <c r="T420" s="146">
        <f t="shared" si="111"/>
        <v>0</v>
      </c>
      <c r="U420" s="128">
        <f t="shared" si="108"/>
        <v>0</v>
      </c>
      <c r="V420" s="136"/>
    </row>
    <row r="421" spans="1:22" ht="12.75" customHeight="1">
      <c r="A421" s="126" t="s">
        <v>297</v>
      </c>
      <c r="B421" s="127" t="s">
        <v>293</v>
      </c>
      <c r="C421" s="127" t="s">
        <v>200</v>
      </c>
      <c r="D421" s="127" t="s">
        <v>200</v>
      </c>
      <c r="E421" s="135" t="s">
        <v>298</v>
      </c>
      <c r="F421" s="37"/>
      <c r="G421" s="151">
        <f>G423</f>
        <v>0</v>
      </c>
      <c r="H421" s="151">
        <f>H423</f>
        <v>0</v>
      </c>
      <c r="I421" s="151">
        <f>I423</f>
        <v>0</v>
      </c>
      <c r="J421" s="128">
        <f t="shared" si="100"/>
        <v>0</v>
      </c>
      <c r="K421" s="128">
        <f t="shared" si="109"/>
        <v>0</v>
      </c>
      <c r="L421" s="128">
        <f t="shared" si="110"/>
        <v>0</v>
      </c>
      <c r="M421" s="128">
        <f t="shared" si="101"/>
        <v>0</v>
      </c>
      <c r="N421" s="128">
        <f t="shared" si="102"/>
        <v>0</v>
      </c>
      <c r="O421" s="128">
        <f t="shared" si="103"/>
        <v>0</v>
      </c>
      <c r="P421" s="128">
        <f t="shared" si="104"/>
        <v>0</v>
      </c>
      <c r="Q421" s="128">
        <f t="shared" si="106"/>
        <v>0</v>
      </c>
      <c r="R421" s="128">
        <f t="shared" si="107"/>
        <v>0</v>
      </c>
      <c r="S421" s="128">
        <f t="shared" si="105"/>
        <v>0</v>
      </c>
      <c r="T421" s="146">
        <f t="shared" si="111"/>
        <v>0</v>
      </c>
      <c r="U421" s="128">
        <f t="shared" si="108"/>
        <v>0</v>
      </c>
      <c r="V421" s="136"/>
    </row>
    <row r="422" spans="1:22" ht="12.75" customHeight="1">
      <c r="A422" s="41"/>
      <c r="B422" s="39"/>
      <c r="C422" s="39"/>
      <c r="D422" s="37"/>
      <c r="E422" s="135" t="s">
        <v>5</v>
      </c>
      <c r="F422" s="37"/>
      <c r="G422" s="37"/>
      <c r="H422" s="37"/>
      <c r="I422" s="37"/>
      <c r="J422" s="128">
        <f t="shared" si="100"/>
        <v>0</v>
      </c>
      <c r="K422" s="128">
        <f t="shared" si="109"/>
        <v>0</v>
      </c>
      <c r="L422" s="128">
        <f t="shared" si="110"/>
        <v>0</v>
      </c>
      <c r="M422" s="128">
        <f t="shared" si="101"/>
        <v>0</v>
      </c>
      <c r="N422" s="128">
        <f t="shared" si="102"/>
        <v>0</v>
      </c>
      <c r="O422" s="128">
        <f t="shared" si="103"/>
        <v>0</v>
      </c>
      <c r="P422" s="128">
        <f t="shared" si="104"/>
        <v>0</v>
      </c>
      <c r="Q422" s="128">
        <f t="shared" si="106"/>
        <v>0</v>
      </c>
      <c r="R422" s="128">
        <f t="shared" si="107"/>
        <v>0</v>
      </c>
      <c r="S422" s="128">
        <f t="shared" si="105"/>
        <v>0</v>
      </c>
      <c r="T422" s="146">
        <f t="shared" si="111"/>
        <v>0</v>
      </c>
      <c r="U422" s="128">
        <f t="shared" si="108"/>
        <v>0</v>
      </c>
      <c r="V422" s="136"/>
    </row>
    <row r="423" spans="1:22" s="130" customFormat="1" ht="30.75" customHeight="1">
      <c r="A423" s="45"/>
      <c r="B423" s="40"/>
      <c r="C423" s="40"/>
      <c r="D423" s="46"/>
      <c r="E423" s="139" t="s">
        <v>662</v>
      </c>
      <c r="F423" s="145"/>
      <c r="G423" s="145">
        <f>G424</f>
        <v>0</v>
      </c>
      <c r="H423" s="145">
        <f>H424</f>
        <v>0</v>
      </c>
      <c r="I423" s="145">
        <f>I424</f>
        <v>0</v>
      </c>
      <c r="J423" s="128">
        <f t="shared" si="100"/>
        <v>0</v>
      </c>
      <c r="K423" s="128">
        <f t="shared" si="109"/>
        <v>0</v>
      </c>
      <c r="L423" s="128">
        <f t="shared" si="110"/>
        <v>0</v>
      </c>
      <c r="M423" s="128">
        <f t="shared" si="101"/>
        <v>0</v>
      </c>
      <c r="N423" s="128">
        <f t="shared" si="102"/>
        <v>0</v>
      </c>
      <c r="O423" s="128">
        <f t="shared" si="103"/>
        <v>0</v>
      </c>
      <c r="P423" s="128">
        <f t="shared" si="104"/>
        <v>0</v>
      </c>
      <c r="Q423" s="128">
        <f t="shared" si="106"/>
        <v>0</v>
      </c>
      <c r="R423" s="128">
        <f t="shared" si="107"/>
        <v>0</v>
      </c>
      <c r="S423" s="128">
        <f t="shared" si="105"/>
        <v>0</v>
      </c>
      <c r="T423" s="146">
        <f t="shared" si="111"/>
        <v>0</v>
      </c>
      <c r="U423" s="128">
        <f t="shared" si="108"/>
        <v>0</v>
      </c>
      <c r="V423" s="129"/>
    </row>
    <row r="424" spans="1:22" ht="12.75" customHeight="1">
      <c r="A424" s="41"/>
      <c r="B424" s="39"/>
      <c r="C424" s="39"/>
      <c r="D424" s="37"/>
      <c r="E424" s="135" t="s">
        <v>534</v>
      </c>
      <c r="F424" s="127" t="s">
        <v>535</v>
      </c>
      <c r="G424" s="150">
        <f>H424+I424</f>
        <v>0</v>
      </c>
      <c r="H424" s="150">
        <v>0</v>
      </c>
      <c r="I424" s="150">
        <v>0</v>
      </c>
      <c r="J424" s="128">
        <f t="shared" si="100"/>
        <v>0</v>
      </c>
      <c r="K424" s="128">
        <f t="shared" si="109"/>
        <v>0</v>
      </c>
      <c r="L424" s="128">
        <f t="shared" si="110"/>
        <v>0</v>
      </c>
      <c r="M424" s="128">
        <f t="shared" si="101"/>
        <v>0</v>
      </c>
      <c r="N424" s="128">
        <f t="shared" si="102"/>
        <v>0</v>
      </c>
      <c r="O424" s="128">
        <f t="shared" si="103"/>
        <v>0</v>
      </c>
      <c r="P424" s="128">
        <f t="shared" si="104"/>
        <v>0</v>
      </c>
      <c r="Q424" s="128">
        <f t="shared" si="106"/>
        <v>0</v>
      </c>
      <c r="R424" s="128">
        <f t="shared" si="107"/>
        <v>0</v>
      </c>
      <c r="S424" s="128">
        <f t="shared" si="105"/>
        <v>0</v>
      </c>
      <c r="T424" s="146">
        <f t="shared" si="111"/>
        <v>0</v>
      </c>
      <c r="U424" s="128">
        <f t="shared" si="108"/>
        <v>0</v>
      </c>
      <c r="V424" s="136"/>
    </row>
    <row r="425" spans="1:22" s="142" customFormat="1" ht="19.5" customHeight="1">
      <c r="A425" s="177" t="s">
        <v>299</v>
      </c>
      <c r="B425" s="178" t="s">
        <v>293</v>
      </c>
      <c r="C425" s="178" t="s">
        <v>217</v>
      </c>
      <c r="D425" s="145" t="s">
        <v>197</v>
      </c>
      <c r="E425" s="139" t="s">
        <v>300</v>
      </c>
      <c r="F425" s="145"/>
      <c r="G425" s="145">
        <f>G427</f>
        <v>0</v>
      </c>
      <c r="H425" s="145">
        <f>H427</f>
        <v>0</v>
      </c>
      <c r="I425" s="145">
        <f>I427</f>
        <v>0</v>
      </c>
      <c r="J425" s="128">
        <f t="shared" si="100"/>
        <v>0</v>
      </c>
      <c r="K425" s="128">
        <f t="shared" si="109"/>
        <v>0</v>
      </c>
      <c r="L425" s="128">
        <f t="shared" si="110"/>
        <v>0</v>
      </c>
      <c r="M425" s="128">
        <f t="shared" si="101"/>
        <v>0</v>
      </c>
      <c r="N425" s="128">
        <f t="shared" si="102"/>
        <v>0</v>
      </c>
      <c r="O425" s="128">
        <f t="shared" si="103"/>
        <v>0</v>
      </c>
      <c r="P425" s="128">
        <f t="shared" si="104"/>
        <v>0</v>
      </c>
      <c r="Q425" s="128">
        <f t="shared" si="106"/>
        <v>0</v>
      </c>
      <c r="R425" s="128">
        <f t="shared" si="107"/>
        <v>0</v>
      </c>
      <c r="S425" s="128">
        <f t="shared" si="105"/>
        <v>0</v>
      </c>
      <c r="T425" s="146">
        <f t="shared" si="111"/>
        <v>0</v>
      </c>
      <c r="U425" s="128">
        <f t="shared" si="108"/>
        <v>0</v>
      </c>
      <c r="V425" s="141"/>
    </row>
    <row r="426" spans="1:22" ht="12.75" customHeight="1">
      <c r="A426" s="41"/>
      <c r="B426" s="39"/>
      <c r="C426" s="39"/>
      <c r="D426" s="37"/>
      <c r="E426" s="135" t="s">
        <v>202</v>
      </c>
      <c r="F426" s="37"/>
      <c r="G426" s="37"/>
      <c r="H426" s="37"/>
      <c r="I426" s="37"/>
      <c r="J426" s="128">
        <f t="shared" si="100"/>
        <v>0</v>
      </c>
      <c r="K426" s="128">
        <f t="shared" si="109"/>
        <v>0</v>
      </c>
      <c r="L426" s="128">
        <f t="shared" si="110"/>
        <v>0</v>
      </c>
      <c r="M426" s="128">
        <f t="shared" si="101"/>
        <v>0</v>
      </c>
      <c r="N426" s="128">
        <f t="shared" si="102"/>
        <v>0</v>
      </c>
      <c r="O426" s="128">
        <f t="shared" si="103"/>
        <v>0</v>
      </c>
      <c r="P426" s="128">
        <f t="shared" si="104"/>
        <v>0</v>
      </c>
      <c r="Q426" s="128">
        <f t="shared" si="106"/>
        <v>0</v>
      </c>
      <c r="R426" s="128">
        <f t="shared" si="107"/>
        <v>0</v>
      </c>
      <c r="S426" s="128">
        <f t="shared" si="105"/>
        <v>0</v>
      </c>
      <c r="T426" s="146">
        <f t="shared" si="111"/>
        <v>0</v>
      </c>
      <c r="U426" s="128">
        <f t="shared" si="108"/>
        <v>0</v>
      </c>
      <c r="V426" s="136"/>
    </row>
    <row r="427" spans="1:22" ht="12.75" customHeight="1">
      <c r="A427" s="126" t="s">
        <v>301</v>
      </c>
      <c r="B427" s="127" t="s">
        <v>293</v>
      </c>
      <c r="C427" s="127" t="s">
        <v>217</v>
      </c>
      <c r="D427" s="127" t="s">
        <v>200</v>
      </c>
      <c r="E427" s="135" t="s">
        <v>302</v>
      </c>
      <c r="F427" s="37"/>
      <c r="G427" s="151">
        <f>G429+G431</f>
        <v>0</v>
      </c>
      <c r="H427" s="151">
        <f>H429+H431</f>
        <v>0</v>
      </c>
      <c r="I427" s="151">
        <f>I429+I431</f>
        <v>0</v>
      </c>
      <c r="J427" s="128">
        <f t="shared" si="100"/>
        <v>0</v>
      </c>
      <c r="K427" s="128">
        <f t="shared" si="109"/>
        <v>0</v>
      </c>
      <c r="L427" s="128">
        <f t="shared" si="110"/>
        <v>0</v>
      </c>
      <c r="M427" s="128">
        <f t="shared" si="101"/>
        <v>0</v>
      </c>
      <c r="N427" s="128">
        <f t="shared" si="102"/>
        <v>0</v>
      </c>
      <c r="O427" s="128">
        <f t="shared" si="103"/>
        <v>0</v>
      </c>
      <c r="P427" s="128">
        <f t="shared" si="104"/>
        <v>0</v>
      </c>
      <c r="Q427" s="128">
        <f t="shared" si="106"/>
        <v>0</v>
      </c>
      <c r="R427" s="128">
        <f t="shared" si="107"/>
        <v>0</v>
      </c>
      <c r="S427" s="128">
        <f t="shared" si="105"/>
        <v>0</v>
      </c>
      <c r="T427" s="146">
        <f t="shared" si="111"/>
        <v>0</v>
      </c>
      <c r="U427" s="128">
        <f t="shared" si="108"/>
        <v>0</v>
      </c>
      <c r="V427" s="136"/>
    </row>
    <row r="428" spans="1:22" ht="12.75" customHeight="1">
      <c r="A428" s="41"/>
      <c r="B428" s="39"/>
      <c r="C428" s="39"/>
      <c r="D428" s="37"/>
      <c r="E428" s="135" t="s">
        <v>5</v>
      </c>
      <c r="F428" s="37"/>
      <c r="G428" s="37"/>
      <c r="H428" s="37"/>
      <c r="I428" s="37"/>
      <c r="J428" s="128">
        <f t="shared" si="100"/>
        <v>0</v>
      </c>
      <c r="K428" s="128">
        <f t="shared" si="109"/>
        <v>0</v>
      </c>
      <c r="L428" s="128">
        <f t="shared" si="110"/>
        <v>0</v>
      </c>
      <c r="M428" s="128">
        <f t="shared" si="101"/>
        <v>0</v>
      </c>
      <c r="N428" s="128">
        <f t="shared" si="102"/>
        <v>0</v>
      </c>
      <c r="O428" s="128">
        <f t="shared" si="103"/>
        <v>0</v>
      </c>
      <c r="P428" s="128">
        <f t="shared" si="104"/>
        <v>0</v>
      </c>
      <c r="Q428" s="128">
        <f t="shared" si="106"/>
        <v>0</v>
      </c>
      <c r="R428" s="128">
        <f t="shared" si="107"/>
        <v>0</v>
      </c>
      <c r="S428" s="128">
        <f t="shared" si="105"/>
        <v>0</v>
      </c>
      <c r="T428" s="146">
        <f t="shared" si="111"/>
        <v>0</v>
      </c>
      <c r="U428" s="128">
        <f t="shared" si="108"/>
        <v>0</v>
      </c>
      <c r="V428" s="136"/>
    </row>
    <row r="429" spans="1:22" s="130" customFormat="1" ht="24" customHeight="1">
      <c r="A429" s="45"/>
      <c r="B429" s="40"/>
      <c r="C429" s="40"/>
      <c r="D429" s="46"/>
      <c r="E429" s="139" t="s">
        <v>663</v>
      </c>
      <c r="F429" s="145"/>
      <c r="G429" s="145">
        <f>G430</f>
        <v>0</v>
      </c>
      <c r="H429" s="145">
        <f>H430</f>
        <v>0</v>
      </c>
      <c r="I429" s="145">
        <f>I430</f>
        <v>0</v>
      </c>
      <c r="J429" s="128">
        <f t="shared" si="100"/>
        <v>0</v>
      </c>
      <c r="K429" s="128">
        <f t="shared" si="109"/>
        <v>0</v>
      </c>
      <c r="L429" s="128">
        <f t="shared" si="110"/>
        <v>0</v>
      </c>
      <c r="M429" s="128">
        <f t="shared" si="101"/>
        <v>0</v>
      </c>
      <c r="N429" s="128">
        <f t="shared" si="102"/>
        <v>0</v>
      </c>
      <c r="O429" s="128">
        <f t="shared" si="103"/>
        <v>0</v>
      </c>
      <c r="P429" s="128">
        <f t="shared" si="104"/>
        <v>0</v>
      </c>
      <c r="Q429" s="128">
        <f t="shared" si="106"/>
        <v>0</v>
      </c>
      <c r="R429" s="128">
        <f t="shared" si="107"/>
        <v>0</v>
      </c>
      <c r="S429" s="128">
        <f t="shared" si="105"/>
        <v>0</v>
      </c>
      <c r="T429" s="146">
        <f t="shared" si="111"/>
        <v>0</v>
      </c>
      <c r="U429" s="128">
        <f t="shared" si="108"/>
        <v>0</v>
      </c>
      <c r="V429" s="136"/>
    </row>
    <row r="430" spans="1:22" ht="12.75" customHeight="1">
      <c r="A430" s="41"/>
      <c r="B430" s="39"/>
      <c r="C430" s="39"/>
      <c r="D430" s="37"/>
      <c r="E430" s="135" t="s">
        <v>526</v>
      </c>
      <c r="F430" s="127" t="s">
        <v>525</v>
      </c>
      <c r="G430" s="150">
        <f>H430+I430</f>
        <v>0</v>
      </c>
      <c r="H430" s="150">
        <v>0</v>
      </c>
      <c r="I430" s="150">
        <v>0</v>
      </c>
      <c r="J430" s="128">
        <f t="shared" si="100"/>
        <v>0</v>
      </c>
      <c r="K430" s="128">
        <f t="shared" si="109"/>
        <v>0</v>
      </c>
      <c r="L430" s="128">
        <f t="shared" si="110"/>
        <v>0</v>
      </c>
      <c r="M430" s="128">
        <f t="shared" si="101"/>
        <v>0</v>
      </c>
      <c r="N430" s="128">
        <f t="shared" si="102"/>
        <v>0</v>
      </c>
      <c r="O430" s="128">
        <f t="shared" si="103"/>
        <v>0</v>
      </c>
      <c r="P430" s="128">
        <f t="shared" si="104"/>
        <v>0</v>
      </c>
      <c r="Q430" s="128">
        <f t="shared" si="106"/>
        <v>0</v>
      </c>
      <c r="R430" s="128">
        <f t="shared" si="107"/>
        <v>0</v>
      </c>
      <c r="S430" s="128">
        <f t="shared" si="105"/>
        <v>0</v>
      </c>
      <c r="T430" s="146">
        <f t="shared" si="111"/>
        <v>0</v>
      </c>
      <c r="U430" s="128">
        <f t="shared" si="108"/>
        <v>0</v>
      </c>
      <c r="V430" s="136"/>
    </row>
    <row r="431" spans="1:22" s="130" customFormat="1" ht="24" customHeight="1">
      <c r="A431" s="45"/>
      <c r="B431" s="40"/>
      <c r="C431" s="40"/>
      <c r="D431" s="46"/>
      <c r="E431" s="139" t="s">
        <v>664</v>
      </c>
      <c r="F431" s="145"/>
      <c r="G431" s="145">
        <f>G432</f>
        <v>0</v>
      </c>
      <c r="H431" s="145">
        <f>H432</f>
        <v>0</v>
      </c>
      <c r="I431" s="145">
        <f>I432</f>
        <v>0</v>
      </c>
      <c r="J431" s="128">
        <f t="shared" si="100"/>
        <v>0</v>
      </c>
      <c r="K431" s="128">
        <f t="shared" si="109"/>
        <v>0</v>
      </c>
      <c r="L431" s="128">
        <f t="shared" si="110"/>
        <v>0</v>
      </c>
      <c r="M431" s="128">
        <f t="shared" si="101"/>
        <v>0</v>
      </c>
      <c r="N431" s="128">
        <f t="shared" si="102"/>
        <v>0</v>
      </c>
      <c r="O431" s="128">
        <f t="shared" si="103"/>
        <v>0</v>
      </c>
      <c r="P431" s="128">
        <f t="shared" si="104"/>
        <v>0</v>
      </c>
      <c r="Q431" s="128">
        <f t="shared" si="106"/>
        <v>0</v>
      </c>
      <c r="R431" s="128">
        <f t="shared" si="107"/>
        <v>0</v>
      </c>
      <c r="S431" s="128">
        <f t="shared" si="105"/>
        <v>0</v>
      </c>
      <c r="T431" s="146">
        <f t="shared" si="111"/>
        <v>0</v>
      </c>
      <c r="U431" s="128">
        <f t="shared" si="108"/>
        <v>0</v>
      </c>
      <c r="V431" s="129"/>
    </row>
    <row r="432" spans="1:22" ht="12.75" customHeight="1">
      <c r="A432" s="41"/>
      <c r="B432" s="39"/>
      <c r="C432" s="39"/>
      <c r="D432" s="37"/>
      <c r="E432" s="135" t="s">
        <v>428</v>
      </c>
      <c r="F432" s="127" t="s">
        <v>427</v>
      </c>
      <c r="G432" s="150">
        <f>H432+I432</f>
        <v>0</v>
      </c>
      <c r="H432" s="150">
        <v>0</v>
      </c>
      <c r="I432" s="150">
        <v>0</v>
      </c>
      <c r="J432" s="128">
        <f t="shared" si="100"/>
        <v>0</v>
      </c>
      <c r="K432" s="128">
        <f t="shared" si="109"/>
        <v>0</v>
      </c>
      <c r="L432" s="128">
        <f t="shared" si="110"/>
        <v>0</v>
      </c>
      <c r="M432" s="128">
        <f t="shared" si="101"/>
        <v>0</v>
      </c>
      <c r="N432" s="128">
        <f t="shared" si="102"/>
        <v>0</v>
      </c>
      <c r="O432" s="128">
        <f t="shared" si="103"/>
        <v>0</v>
      </c>
      <c r="P432" s="128">
        <f t="shared" si="104"/>
        <v>0</v>
      </c>
      <c r="Q432" s="128">
        <f t="shared" si="106"/>
        <v>0</v>
      </c>
      <c r="R432" s="128">
        <f t="shared" si="107"/>
        <v>0</v>
      </c>
      <c r="S432" s="128">
        <f t="shared" si="105"/>
        <v>0</v>
      </c>
      <c r="T432" s="146">
        <f t="shared" si="111"/>
        <v>0</v>
      </c>
      <c r="U432" s="128">
        <f t="shared" si="108"/>
        <v>0</v>
      </c>
      <c r="V432" s="136"/>
    </row>
    <row r="433" spans="1:22" s="134" customFormat="1" ht="23.25" customHeight="1">
      <c r="A433" s="67" t="s">
        <v>303</v>
      </c>
      <c r="B433" s="69" t="s">
        <v>304</v>
      </c>
      <c r="C433" s="69" t="s">
        <v>197</v>
      </c>
      <c r="D433" s="71" t="s">
        <v>197</v>
      </c>
      <c r="E433" s="139" t="s">
        <v>305</v>
      </c>
      <c r="F433" s="145"/>
      <c r="G433" s="145">
        <f>H433+I433</f>
        <v>203154</v>
      </c>
      <c r="H433" s="145">
        <f>H435+H453+H511+H515+H530</f>
        <v>128426</v>
      </c>
      <c r="I433" s="145">
        <f>I435+I453+I511+I515+I530</f>
        <v>74728</v>
      </c>
      <c r="J433" s="145">
        <f>K433+L433</f>
        <v>312872.002</v>
      </c>
      <c r="K433" s="145">
        <f>K435+K453+K511+K515+K530</f>
        <v>204127.6</v>
      </c>
      <c r="L433" s="213">
        <f>L435+L453+L511+L515+L530</f>
        <v>108744.402</v>
      </c>
      <c r="M433" s="128">
        <f t="shared" si="101"/>
        <v>109718.00200000001</v>
      </c>
      <c r="N433" s="128">
        <f t="shared" si="102"/>
        <v>75701.6</v>
      </c>
      <c r="O433" s="128">
        <f t="shared" si="103"/>
        <v>34016.402</v>
      </c>
      <c r="P433" s="128">
        <f t="shared" si="104"/>
        <v>361157.4704</v>
      </c>
      <c r="Q433" s="145">
        <f>Q435+Q453+Q511+Q515+Q530</f>
        <v>230664.188</v>
      </c>
      <c r="R433" s="145">
        <f>R435+R453+R511+R515+R530</f>
        <v>130493.28240000001</v>
      </c>
      <c r="S433" s="128">
        <f t="shared" si="105"/>
        <v>421855.75508000003</v>
      </c>
      <c r="T433" s="145">
        <f>T435+T453+T511+T515+T530</f>
        <v>265263.8162</v>
      </c>
      <c r="U433" s="145">
        <f>U435+U453+U511+U515+U530</f>
        <v>156591.93888</v>
      </c>
      <c r="V433" s="133"/>
    </row>
    <row r="434" spans="1:22" ht="12.75" customHeight="1">
      <c r="A434" s="41"/>
      <c r="B434" s="39"/>
      <c r="C434" s="39"/>
      <c r="D434" s="37"/>
      <c r="E434" s="135" t="s">
        <v>5</v>
      </c>
      <c r="F434" s="37"/>
      <c r="G434" s="37"/>
      <c r="H434" s="37"/>
      <c r="I434" s="37"/>
      <c r="J434" s="128">
        <f t="shared" si="100"/>
        <v>0</v>
      </c>
      <c r="K434" s="128">
        <f t="shared" si="109"/>
        <v>0</v>
      </c>
      <c r="L434" s="128">
        <f t="shared" si="110"/>
        <v>0</v>
      </c>
      <c r="M434" s="128">
        <f t="shared" si="101"/>
        <v>0</v>
      </c>
      <c r="N434" s="128">
        <f t="shared" si="102"/>
        <v>0</v>
      </c>
      <c r="O434" s="128">
        <f t="shared" si="103"/>
        <v>0</v>
      </c>
      <c r="P434" s="128">
        <f t="shared" si="104"/>
        <v>0</v>
      </c>
      <c r="Q434" s="128">
        <f t="shared" si="106"/>
        <v>0</v>
      </c>
      <c r="R434" s="128">
        <f t="shared" si="107"/>
        <v>0</v>
      </c>
      <c r="S434" s="128">
        <f t="shared" si="105"/>
        <v>0</v>
      </c>
      <c r="T434" s="146">
        <f t="shared" si="111"/>
        <v>0</v>
      </c>
      <c r="U434" s="128">
        <f t="shared" si="108"/>
        <v>0</v>
      </c>
      <c r="V434" s="136"/>
    </row>
    <row r="435" spans="1:22" s="142" customFormat="1" ht="18.75" customHeight="1">
      <c r="A435" s="177" t="s">
        <v>306</v>
      </c>
      <c r="B435" s="178" t="s">
        <v>304</v>
      </c>
      <c r="C435" s="178" t="s">
        <v>200</v>
      </c>
      <c r="D435" s="145" t="s">
        <v>197</v>
      </c>
      <c r="E435" s="139" t="s">
        <v>307</v>
      </c>
      <c r="F435" s="145"/>
      <c r="G435" s="145">
        <f>G437</f>
        <v>2800</v>
      </c>
      <c r="H435" s="145">
        <f>H437</f>
        <v>0</v>
      </c>
      <c r="I435" s="145">
        <f>I437</f>
        <v>2800</v>
      </c>
      <c r="J435" s="145">
        <f>K435+L435</f>
        <v>4648</v>
      </c>
      <c r="K435" s="145">
        <f>K437</f>
        <v>0</v>
      </c>
      <c r="L435" s="128">
        <f>L437</f>
        <v>4648</v>
      </c>
      <c r="M435" s="128">
        <f t="shared" si="101"/>
        <v>1848</v>
      </c>
      <c r="N435" s="128">
        <f t="shared" si="102"/>
        <v>0</v>
      </c>
      <c r="O435" s="128">
        <f t="shared" si="103"/>
        <v>1848</v>
      </c>
      <c r="P435" s="128">
        <f t="shared" si="104"/>
        <v>5577.6</v>
      </c>
      <c r="Q435" s="128">
        <f t="shared" si="106"/>
        <v>0</v>
      </c>
      <c r="R435" s="128">
        <f t="shared" si="107"/>
        <v>5577.6</v>
      </c>
      <c r="S435" s="128">
        <f t="shared" si="105"/>
        <v>6693.120000000001</v>
      </c>
      <c r="T435" s="146">
        <f t="shared" si="111"/>
        <v>0</v>
      </c>
      <c r="U435" s="128">
        <f t="shared" si="108"/>
        <v>6693.120000000001</v>
      </c>
      <c r="V435" s="141"/>
    </row>
    <row r="436" spans="1:22" ht="12.75" customHeight="1">
      <c r="A436" s="41"/>
      <c r="B436" s="39"/>
      <c r="C436" s="39"/>
      <c r="D436" s="37"/>
      <c r="E436" s="135" t="s">
        <v>202</v>
      </c>
      <c r="F436" s="37"/>
      <c r="G436" s="37"/>
      <c r="H436" s="37"/>
      <c r="I436" s="37"/>
      <c r="J436" s="128">
        <f t="shared" si="100"/>
        <v>0</v>
      </c>
      <c r="K436" s="128">
        <f t="shared" si="109"/>
        <v>0</v>
      </c>
      <c r="L436" s="128">
        <f t="shared" si="110"/>
        <v>0</v>
      </c>
      <c r="M436" s="128">
        <f t="shared" si="101"/>
        <v>0</v>
      </c>
      <c r="N436" s="128">
        <f t="shared" si="102"/>
        <v>0</v>
      </c>
      <c r="O436" s="128">
        <f t="shared" si="103"/>
        <v>0</v>
      </c>
      <c r="P436" s="128">
        <f t="shared" si="104"/>
        <v>0</v>
      </c>
      <c r="Q436" s="128">
        <f t="shared" si="106"/>
        <v>0</v>
      </c>
      <c r="R436" s="128">
        <f t="shared" si="107"/>
        <v>0</v>
      </c>
      <c r="S436" s="128">
        <f t="shared" si="105"/>
        <v>0</v>
      </c>
      <c r="T436" s="146">
        <f t="shared" si="111"/>
        <v>0</v>
      </c>
      <c r="U436" s="128">
        <f t="shared" si="108"/>
        <v>0</v>
      </c>
      <c r="V436" s="136"/>
    </row>
    <row r="437" spans="1:22" s="174" customFormat="1" ht="12.75" customHeight="1">
      <c r="A437" s="179" t="s">
        <v>308</v>
      </c>
      <c r="B437" s="172" t="s">
        <v>304</v>
      </c>
      <c r="C437" s="172" t="s">
        <v>200</v>
      </c>
      <c r="D437" s="172" t="s">
        <v>200</v>
      </c>
      <c r="E437" s="159" t="s">
        <v>307</v>
      </c>
      <c r="F437" s="160"/>
      <c r="G437" s="162">
        <f>G439+G441+G449+G451</f>
        <v>2800</v>
      </c>
      <c r="H437" s="162">
        <f>H439+H441+H449+H451</f>
        <v>0</v>
      </c>
      <c r="I437" s="162">
        <f>I439+I441+I449+I451</f>
        <v>2800</v>
      </c>
      <c r="J437" s="162">
        <f>K437+L437</f>
        <v>4648</v>
      </c>
      <c r="K437" s="162">
        <f>K439+K441+K449+K451</f>
        <v>0</v>
      </c>
      <c r="L437" s="162">
        <f>L439+L441+L449+L451</f>
        <v>4648</v>
      </c>
      <c r="M437" s="128">
        <f t="shared" si="101"/>
        <v>1848</v>
      </c>
      <c r="N437" s="128">
        <f t="shared" si="102"/>
        <v>0</v>
      </c>
      <c r="O437" s="128">
        <f t="shared" si="103"/>
        <v>1848</v>
      </c>
      <c r="P437" s="128">
        <f t="shared" si="104"/>
        <v>5577.6</v>
      </c>
      <c r="Q437" s="128">
        <f t="shared" si="106"/>
        <v>0</v>
      </c>
      <c r="R437" s="128">
        <f t="shared" si="107"/>
        <v>5577.6</v>
      </c>
      <c r="S437" s="128">
        <f t="shared" si="105"/>
        <v>6693.120000000001</v>
      </c>
      <c r="T437" s="146">
        <f t="shared" si="111"/>
        <v>0</v>
      </c>
      <c r="U437" s="128">
        <f t="shared" si="108"/>
        <v>6693.120000000001</v>
      </c>
      <c r="V437" s="173"/>
    </row>
    <row r="438" spans="1:22" ht="12.75" customHeight="1">
      <c r="A438" s="41"/>
      <c r="B438" s="39"/>
      <c r="C438" s="39"/>
      <c r="D438" s="37"/>
      <c r="E438" s="135" t="s">
        <v>5</v>
      </c>
      <c r="F438" s="37"/>
      <c r="G438" s="37"/>
      <c r="H438" s="37"/>
      <c r="I438" s="37"/>
      <c r="J438" s="128">
        <f t="shared" si="100"/>
        <v>0</v>
      </c>
      <c r="K438" s="128">
        <f t="shared" si="109"/>
        <v>0</v>
      </c>
      <c r="L438" s="128">
        <f t="shared" si="110"/>
        <v>0</v>
      </c>
      <c r="M438" s="128">
        <f t="shared" si="101"/>
        <v>0</v>
      </c>
      <c r="N438" s="128">
        <f t="shared" si="102"/>
        <v>0</v>
      </c>
      <c r="O438" s="128">
        <f t="shared" si="103"/>
        <v>0</v>
      </c>
      <c r="P438" s="128">
        <f t="shared" si="104"/>
        <v>0</v>
      </c>
      <c r="Q438" s="128">
        <f t="shared" si="106"/>
        <v>0</v>
      </c>
      <c r="R438" s="128">
        <f t="shared" si="107"/>
        <v>0</v>
      </c>
      <c r="S438" s="128">
        <f t="shared" si="105"/>
        <v>0</v>
      </c>
      <c r="T438" s="146">
        <f t="shared" si="111"/>
        <v>0</v>
      </c>
      <c r="U438" s="128">
        <f t="shared" si="108"/>
        <v>0</v>
      </c>
      <c r="V438" s="136"/>
    </row>
    <row r="439" spans="1:22" s="130" customFormat="1" ht="17.25" customHeight="1">
      <c r="A439" s="45"/>
      <c r="B439" s="40"/>
      <c r="C439" s="40"/>
      <c r="D439" s="46"/>
      <c r="E439" s="139" t="s">
        <v>665</v>
      </c>
      <c r="F439" s="145"/>
      <c r="G439" s="145">
        <f>G440</f>
        <v>0</v>
      </c>
      <c r="H439" s="145">
        <f>H440</f>
        <v>0</v>
      </c>
      <c r="I439" s="145">
        <f>I440</f>
        <v>0</v>
      </c>
      <c r="J439" s="145">
        <f>J440</f>
        <v>0</v>
      </c>
      <c r="K439" s="145">
        <f>K440</f>
        <v>0</v>
      </c>
      <c r="L439" s="128">
        <f t="shared" si="110"/>
        <v>0</v>
      </c>
      <c r="M439" s="128">
        <f t="shared" si="101"/>
        <v>0</v>
      </c>
      <c r="N439" s="128">
        <f t="shared" si="102"/>
        <v>0</v>
      </c>
      <c r="O439" s="128">
        <f t="shared" si="103"/>
        <v>0</v>
      </c>
      <c r="P439" s="128">
        <f t="shared" si="104"/>
        <v>0</v>
      </c>
      <c r="Q439" s="128">
        <f t="shared" si="106"/>
        <v>0</v>
      </c>
      <c r="R439" s="128">
        <f t="shared" si="107"/>
        <v>0</v>
      </c>
      <c r="S439" s="128">
        <f t="shared" si="105"/>
        <v>0</v>
      </c>
      <c r="T439" s="146">
        <f t="shared" si="111"/>
        <v>0</v>
      </c>
      <c r="U439" s="128">
        <f t="shared" si="108"/>
        <v>0</v>
      </c>
      <c r="V439" s="129"/>
    </row>
    <row r="440" spans="1:22" ht="12.75" customHeight="1">
      <c r="A440" s="41"/>
      <c r="B440" s="39"/>
      <c r="C440" s="39"/>
      <c r="D440" s="37"/>
      <c r="E440" s="135" t="s">
        <v>423</v>
      </c>
      <c r="F440" s="127" t="s">
        <v>424</v>
      </c>
      <c r="G440" s="150">
        <v>0</v>
      </c>
      <c r="H440" s="150">
        <v>0</v>
      </c>
      <c r="I440" s="150">
        <v>0</v>
      </c>
      <c r="J440" s="128">
        <f t="shared" si="100"/>
        <v>0</v>
      </c>
      <c r="K440" s="128">
        <f t="shared" si="109"/>
        <v>0</v>
      </c>
      <c r="L440" s="128">
        <f t="shared" si="110"/>
        <v>0</v>
      </c>
      <c r="M440" s="128">
        <f t="shared" si="101"/>
        <v>0</v>
      </c>
      <c r="N440" s="128">
        <f t="shared" si="102"/>
        <v>0</v>
      </c>
      <c r="O440" s="128">
        <f t="shared" si="103"/>
        <v>0</v>
      </c>
      <c r="P440" s="128">
        <f t="shared" si="104"/>
        <v>0</v>
      </c>
      <c r="Q440" s="128">
        <f t="shared" si="106"/>
        <v>0</v>
      </c>
      <c r="R440" s="128">
        <f t="shared" si="107"/>
        <v>0</v>
      </c>
      <c r="S440" s="128">
        <f t="shared" si="105"/>
        <v>0</v>
      </c>
      <c r="T440" s="146">
        <f t="shared" si="111"/>
        <v>0</v>
      </c>
      <c r="U440" s="128">
        <f t="shared" si="108"/>
        <v>0</v>
      </c>
      <c r="V440" s="136"/>
    </row>
    <row r="441" spans="1:22" s="130" customFormat="1" ht="27" customHeight="1">
      <c r="A441" s="45"/>
      <c r="B441" s="40"/>
      <c r="C441" s="40"/>
      <c r="D441" s="46"/>
      <c r="E441" s="139" t="s">
        <v>666</v>
      </c>
      <c r="F441" s="145"/>
      <c r="G441" s="145">
        <f>G442+G443+G444+G445+G446+G447+G448</f>
        <v>2800</v>
      </c>
      <c r="H441" s="145">
        <f>H442+H443+H444+H445+H446+H447+H448</f>
        <v>0</v>
      </c>
      <c r="I441" s="145">
        <f>I442+I443+I444+I445+I446+I447+I448</f>
        <v>2800</v>
      </c>
      <c r="J441" s="145">
        <f>J442+J443+J444+J445+J446+J447+J448</f>
        <v>4648</v>
      </c>
      <c r="K441" s="145">
        <f>K442+K443+K444+K445+K446+K447+K448</f>
        <v>0</v>
      </c>
      <c r="L441" s="128">
        <f t="shared" si="110"/>
        <v>4648</v>
      </c>
      <c r="M441" s="128">
        <f t="shared" si="101"/>
        <v>1848</v>
      </c>
      <c r="N441" s="128">
        <f t="shared" si="102"/>
        <v>0</v>
      </c>
      <c r="O441" s="128">
        <f t="shared" si="103"/>
        <v>1848</v>
      </c>
      <c r="P441" s="128">
        <f t="shared" si="104"/>
        <v>5577.6</v>
      </c>
      <c r="Q441" s="128">
        <f t="shared" si="106"/>
        <v>0</v>
      </c>
      <c r="R441" s="128">
        <f t="shared" si="107"/>
        <v>5577.6</v>
      </c>
      <c r="S441" s="128">
        <f t="shared" si="105"/>
        <v>6693.120000000001</v>
      </c>
      <c r="T441" s="146">
        <f t="shared" si="111"/>
        <v>0</v>
      </c>
      <c r="U441" s="128">
        <f t="shared" si="108"/>
        <v>6693.120000000001</v>
      </c>
      <c r="V441" s="129"/>
    </row>
    <row r="442" spans="1:22" ht="12.75" customHeight="1">
      <c r="A442" s="41"/>
      <c r="B442" s="39"/>
      <c r="C442" s="39"/>
      <c r="D442" s="37"/>
      <c r="E442" s="135" t="s">
        <v>393</v>
      </c>
      <c r="F442" s="127" t="s">
        <v>392</v>
      </c>
      <c r="G442" s="150">
        <f aca="true" t="shared" si="112" ref="G442:G448">H442+I442</f>
        <v>0</v>
      </c>
      <c r="H442" s="150">
        <v>0</v>
      </c>
      <c r="I442" s="150">
        <v>0</v>
      </c>
      <c r="J442" s="128">
        <f t="shared" si="100"/>
        <v>0</v>
      </c>
      <c r="K442" s="128">
        <f t="shared" si="109"/>
        <v>0</v>
      </c>
      <c r="L442" s="128">
        <f t="shared" si="110"/>
        <v>0</v>
      </c>
      <c r="M442" s="128">
        <f t="shared" si="101"/>
        <v>0</v>
      </c>
      <c r="N442" s="128">
        <f t="shared" si="102"/>
        <v>0</v>
      </c>
      <c r="O442" s="128">
        <f t="shared" si="103"/>
        <v>0</v>
      </c>
      <c r="P442" s="128">
        <f t="shared" si="104"/>
        <v>0</v>
      </c>
      <c r="Q442" s="128">
        <f t="shared" si="106"/>
        <v>0</v>
      </c>
      <c r="R442" s="128">
        <f t="shared" si="107"/>
        <v>0</v>
      </c>
      <c r="S442" s="128">
        <f t="shared" si="105"/>
        <v>0</v>
      </c>
      <c r="T442" s="146">
        <f t="shared" si="111"/>
        <v>0</v>
      </c>
      <c r="U442" s="128">
        <f t="shared" si="108"/>
        <v>0</v>
      </c>
      <c r="V442" s="136"/>
    </row>
    <row r="443" spans="1:22" ht="12.75" customHeight="1">
      <c r="A443" s="41"/>
      <c r="B443" s="39"/>
      <c r="C443" s="39"/>
      <c r="D443" s="37"/>
      <c r="E443" s="135" t="s">
        <v>395</v>
      </c>
      <c r="F443" s="127" t="s">
        <v>394</v>
      </c>
      <c r="G443" s="150">
        <f t="shared" si="112"/>
        <v>0</v>
      </c>
      <c r="H443" s="150">
        <v>0</v>
      </c>
      <c r="I443" s="150">
        <v>0</v>
      </c>
      <c r="J443" s="128">
        <f t="shared" si="100"/>
        <v>0</v>
      </c>
      <c r="K443" s="128">
        <f t="shared" si="109"/>
        <v>0</v>
      </c>
      <c r="L443" s="128">
        <f t="shared" si="110"/>
        <v>0</v>
      </c>
      <c r="M443" s="128">
        <f t="shared" si="101"/>
        <v>0</v>
      </c>
      <c r="N443" s="128">
        <f t="shared" si="102"/>
        <v>0</v>
      </c>
      <c r="O443" s="128">
        <f t="shared" si="103"/>
        <v>0</v>
      </c>
      <c r="P443" s="128">
        <f t="shared" si="104"/>
        <v>0</v>
      </c>
      <c r="Q443" s="128">
        <f t="shared" si="106"/>
        <v>0</v>
      </c>
      <c r="R443" s="128">
        <f t="shared" si="107"/>
        <v>0</v>
      </c>
      <c r="S443" s="128">
        <f t="shared" si="105"/>
        <v>0</v>
      </c>
      <c r="T443" s="146">
        <f t="shared" si="111"/>
        <v>0</v>
      </c>
      <c r="U443" s="128">
        <f t="shared" si="108"/>
        <v>0</v>
      </c>
      <c r="V443" s="136"/>
    </row>
    <row r="444" spans="1:22" ht="12.75" customHeight="1">
      <c r="A444" s="41"/>
      <c r="B444" s="39"/>
      <c r="C444" s="39"/>
      <c r="D444" s="37"/>
      <c r="E444" s="135" t="s">
        <v>432</v>
      </c>
      <c r="F444" s="127" t="s">
        <v>431</v>
      </c>
      <c r="G444" s="150">
        <f t="shared" si="112"/>
        <v>0</v>
      </c>
      <c r="H444" s="150">
        <v>0</v>
      </c>
      <c r="I444" s="150">
        <v>0</v>
      </c>
      <c r="J444" s="128">
        <f t="shared" si="100"/>
        <v>0</v>
      </c>
      <c r="K444" s="128">
        <f t="shared" si="109"/>
        <v>0</v>
      </c>
      <c r="L444" s="128">
        <f t="shared" si="110"/>
        <v>0</v>
      </c>
      <c r="M444" s="128">
        <f t="shared" si="101"/>
        <v>0</v>
      </c>
      <c r="N444" s="128">
        <f t="shared" si="102"/>
        <v>0</v>
      </c>
      <c r="O444" s="128">
        <f t="shared" si="103"/>
        <v>0</v>
      </c>
      <c r="P444" s="128">
        <f t="shared" si="104"/>
        <v>0</v>
      </c>
      <c r="Q444" s="128">
        <f t="shared" si="106"/>
        <v>0</v>
      </c>
      <c r="R444" s="128">
        <f t="shared" si="107"/>
        <v>0</v>
      </c>
      <c r="S444" s="128">
        <f t="shared" si="105"/>
        <v>0</v>
      </c>
      <c r="T444" s="146">
        <f t="shared" si="111"/>
        <v>0</v>
      </c>
      <c r="U444" s="128">
        <f t="shared" si="108"/>
        <v>0</v>
      </c>
      <c r="V444" s="136"/>
    </row>
    <row r="445" spans="1:22" ht="12.75" customHeight="1">
      <c r="A445" s="41"/>
      <c r="B445" s="39"/>
      <c r="C445" s="39"/>
      <c r="D445" s="37"/>
      <c r="E445" s="135" t="s">
        <v>476</v>
      </c>
      <c r="F445" s="127" t="s">
        <v>477</v>
      </c>
      <c r="G445" s="150">
        <f t="shared" si="112"/>
        <v>0</v>
      </c>
      <c r="H445" s="150">
        <v>0</v>
      </c>
      <c r="I445" s="150">
        <v>0</v>
      </c>
      <c r="J445" s="128">
        <f t="shared" si="100"/>
        <v>0</v>
      </c>
      <c r="K445" s="128">
        <f t="shared" si="109"/>
        <v>0</v>
      </c>
      <c r="L445" s="128">
        <f t="shared" si="110"/>
        <v>0</v>
      </c>
      <c r="M445" s="128">
        <f t="shared" si="101"/>
        <v>0</v>
      </c>
      <c r="N445" s="128">
        <f t="shared" si="102"/>
        <v>0</v>
      </c>
      <c r="O445" s="128">
        <f t="shared" si="103"/>
        <v>0</v>
      </c>
      <c r="P445" s="128">
        <f t="shared" si="104"/>
        <v>0</v>
      </c>
      <c r="Q445" s="128">
        <f t="shared" si="106"/>
        <v>0</v>
      </c>
      <c r="R445" s="128">
        <f t="shared" si="107"/>
        <v>0</v>
      </c>
      <c r="S445" s="128">
        <f t="shared" si="105"/>
        <v>0</v>
      </c>
      <c r="T445" s="146">
        <f t="shared" si="111"/>
        <v>0</v>
      </c>
      <c r="U445" s="128">
        <f t="shared" si="108"/>
        <v>0</v>
      </c>
      <c r="V445" s="136"/>
    </row>
    <row r="446" spans="1:22" ht="12.75" customHeight="1">
      <c r="A446" s="41"/>
      <c r="B446" s="39"/>
      <c r="C446" s="39"/>
      <c r="D446" s="37"/>
      <c r="E446" s="135" t="s">
        <v>524</v>
      </c>
      <c r="F446" s="127" t="s">
        <v>523</v>
      </c>
      <c r="G446" s="150">
        <f t="shared" si="112"/>
        <v>0</v>
      </c>
      <c r="H446" s="150">
        <v>0</v>
      </c>
      <c r="I446" s="150">
        <v>0</v>
      </c>
      <c r="J446" s="128">
        <f t="shared" si="100"/>
        <v>0</v>
      </c>
      <c r="K446" s="128">
        <f t="shared" si="109"/>
        <v>0</v>
      </c>
      <c r="L446" s="128">
        <v>0</v>
      </c>
      <c r="M446" s="128">
        <f t="shared" si="101"/>
        <v>0</v>
      </c>
      <c r="N446" s="128">
        <f t="shared" si="102"/>
        <v>0</v>
      </c>
      <c r="O446" s="128">
        <f t="shared" si="103"/>
        <v>0</v>
      </c>
      <c r="P446" s="128">
        <f t="shared" si="104"/>
        <v>0</v>
      </c>
      <c r="Q446" s="128">
        <f t="shared" si="106"/>
        <v>0</v>
      </c>
      <c r="R446" s="128">
        <f t="shared" si="107"/>
        <v>0</v>
      </c>
      <c r="S446" s="128">
        <f t="shared" si="105"/>
        <v>0</v>
      </c>
      <c r="T446" s="146">
        <f t="shared" si="111"/>
        <v>0</v>
      </c>
      <c r="U446" s="128">
        <f t="shared" si="108"/>
        <v>0</v>
      </c>
      <c r="V446" s="136"/>
    </row>
    <row r="447" spans="1:22" ht="12.75" customHeight="1">
      <c r="A447" s="41"/>
      <c r="B447" s="39"/>
      <c r="C447" s="39"/>
      <c r="D447" s="37"/>
      <c r="E447" s="135" t="s">
        <v>526</v>
      </c>
      <c r="F447" s="127" t="s">
        <v>525</v>
      </c>
      <c r="G447" s="150">
        <f t="shared" si="112"/>
        <v>0</v>
      </c>
      <c r="H447" s="150">
        <v>0</v>
      </c>
      <c r="I447" s="150">
        <v>0</v>
      </c>
      <c r="J447" s="128">
        <f t="shared" si="100"/>
        <v>0</v>
      </c>
      <c r="K447" s="128">
        <f t="shared" si="109"/>
        <v>0</v>
      </c>
      <c r="L447" s="128">
        <f t="shared" si="110"/>
        <v>0</v>
      </c>
      <c r="M447" s="128">
        <f t="shared" si="101"/>
        <v>0</v>
      </c>
      <c r="N447" s="128">
        <f t="shared" si="102"/>
        <v>0</v>
      </c>
      <c r="O447" s="128">
        <f t="shared" si="103"/>
        <v>0</v>
      </c>
      <c r="P447" s="128">
        <f t="shared" si="104"/>
        <v>0</v>
      </c>
      <c r="Q447" s="128">
        <f t="shared" si="106"/>
        <v>0</v>
      </c>
      <c r="R447" s="128">
        <f t="shared" si="107"/>
        <v>0</v>
      </c>
      <c r="S447" s="128">
        <f t="shared" si="105"/>
        <v>0</v>
      </c>
      <c r="T447" s="146">
        <f t="shared" si="111"/>
        <v>0</v>
      </c>
      <c r="U447" s="128">
        <f t="shared" si="108"/>
        <v>0</v>
      </c>
      <c r="V447" s="136"/>
    </row>
    <row r="448" spans="1:22" ht="12.75" customHeight="1">
      <c r="A448" s="41"/>
      <c r="B448" s="39"/>
      <c r="C448" s="39"/>
      <c r="D448" s="37"/>
      <c r="E448" s="135" t="s">
        <v>534</v>
      </c>
      <c r="F448" s="127" t="s">
        <v>535</v>
      </c>
      <c r="G448" s="150">
        <f t="shared" si="112"/>
        <v>2800</v>
      </c>
      <c r="H448" s="150">
        <v>0</v>
      </c>
      <c r="I448" s="150">
        <v>2800</v>
      </c>
      <c r="J448" s="128">
        <f t="shared" si="100"/>
        <v>4648</v>
      </c>
      <c r="K448" s="128">
        <f t="shared" si="109"/>
        <v>0</v>
      </c>
      <c r="L448" s="128">
        <f t="shared" si="110"/>
        <v>4648</v>
      </c>
      <c r="M448" s="128">
        <f t="shared" si="101"/>
        <v>1848</v>
      </c>
      <c r="N448" s="128">
        <f t="shared" si="102"/>
        <v>0</v>
      </c>
      <c r="O448" s="128">
        <f t="shared" si="103"/>
        <v>1848</v>
      </c>
      <c r="P448" s="128">
        <f t="shared" si="104"/>
        <v>5577.6</v>
      </c>
      <c r="Q448" s="128">
        <f t="shared" si="106"/>
        <v>0</v>
      </c>
      <c r="R448" s="128">
        <f t="shared" si="107"/>
        <v>5577.6</v>
      </c>
      <c r="S448" s="128">
        <f t="shared" si="105"/>
        <v>6693.120000000001</v>
      </c>
      <c r="T448" s="146">
        <f t="shared" si="111"/>
        <v>0</v>
      </c>
      <c r="U448" s="128">
        <f t="shared" si="108"/>
        <v>6693.120000000001</v>
      </c>
      <c r="V448" s="136"/>
    </row>
    <row r="449" spans="1:22" s="130" customFormat="1" ht="20.25" customHeight="1">
      <c r="A449" s="45"/>
      <c r="B449" s="40"/>
      <c r="C449" s="40"/>
      <c r="D449" s="46"/>
      <c r="E449" s="139" t="s">
        <v>667</v>
      </c>
      <c r="F449" s="145"/>
      <c r="G449" s="145">
        <f>G450</f>
        <v>0</v>
      </c>
      <c r="H449" s="145">
        <f>H450</f>
        <v>0</v>
      </c>
      <c r="I449" s="145">
        <f>I450</f>
        <v>0</v>
      </c>
      <c r="J449" s="145">
        <f>J450</f>
        <v>0</v>
      </c>
      <c r="K449" s="145">
        <f>K450</f>
        <v>0</v>
      </c>
      <c r="L449" s="128">
        <f t="shared" si="110"/>
        <v>0</v>
      </c>
      <c r="M449" s="128">
        <f t="shared" si="101"/>
        <v>0</v>
      </c>
      <c r="N449" s="128">
        <f t="shared" si="102"/>
        <v>0</v>
      </c>
      <c r="O449" s="128">
        <f t="shared" si="103"/>
        <v>0</v>
      </c>
      <c r="P449" s="128">
        <f t="shared" si="104"/>
        <v>0</v>
      </c>
      <c r="Q449" s="128">
        <f t="shared" si="106"/>
        <v>0</v>
      </c>
      <c r="R449" s="128">
        <f t="shared" si="107"/>
        <v>0</v>
      </c>
      <c r="S449" s="128">
        <f t="shared" si="105"/>
        <v>0</v>
      </c>
      <c r="T449" s="146">
        <f t="shared" si="111"/>
        <v>0</v>
      </c>
      <c r="U449" s="128">
        <f t="shared" si="108"/>
        <v>0</v>
      </c>
      <c r="V449" s="129"/>
    </row>
    <row r="450" spans="1:22" ht="12.75" customHeight="1">
      <c r="A450" s="41"/>
      <c r="B450" s="39"/>
      <c r="C450" s="39"/>
      <c r="D450" s="37"/>
      <c r="E450" s="135" t="s">
        <v>423</v>
      </c>
      <c r="F450" s="127" t="s">
        <v>424</v>
      </c>
      <c r="G450" s="150">
        <f>H450+I450</f>
        <v>0</v>
      </c>
      <c r="H450" s="150">
        <v>0</v>
      </c>
      <c r="I450" s="150">
        <v>0</v>
      </c>
      <c r="J450" s="128">
        <f t="shared" si="100"/>
        <v>0</v>
      </c>
      <c r="K450" s="128">
        <f t="shared" si="109"/>
        <v>0</v>
      </c>
      <c r="L450" s="128">
        <f t="shared" si="110"/>
        <v>0</v>
      </c>
      <c r="M450" s="128">
        <f t="shared" si="101"/>
        <v>0</v>
      </c>
      <c r="N450" s="128">
        <f t="shared" si="102"/>
        <v>0</v>
      </c>
      <c r="O450" s="128">
        <f t="shared" si="103"/>
        <v>0</v>
      </c>
      <c r="P450" s="128">
        <f t="shared" si="104"/>
        <v>0</v>
      </c>
      <c r="Q450" s="128">
        <f t="shared" si="106"/>
        <v>0</v>
      </c>
      <c r="R450" s="128">
        <f t="shared" si="107"/>
        <v>0</v>
      </c>
      <c r="S450" s="128">
        <f t="shared" si="105"/>
        <v>0</v>
      </c>
      <c r="T450" s="146">
        <f t="shared" si="111"/>
        <v>0</v>
      </c>
      <c r="U450" s="128">
        <f t="shared" si="108"/>
        <v>0</v>
      </c>
      <c r="V450" s="136"/>
    </row>
    <row r="451" spans="1:22" s="130" customFormat="1" ht="27" customHeight="1">
      <c r="A451" s="45"/>
      <c r="B451" s="40"/>
      <c r="C451" s="40"/>
      <c r="D451" s="46"/>
      <c r="E451" s="139" t="s">
        <v>668</v>
      </c>
      <c r="F451" s="145"/>
      <c r="G451" s="145">
        <f aca="true" t="shared" si="113" ref="G451:L451">G452</f>
        <v>0</v>
      </c>
      <c r="H451" s="145">
        <f t="shared" si="113"/>
        <v>0</v>
      </c>
      <c r="I451" s="145">
        <f t="shared" si="113"/>
        <v>0</v>
      </c>
      <c r="J451" s="145">
        <f t="shared" si="113"/>
        <v>0</v>
      </c>
      <c r="K451" s="145">
        <f t="shared" si="113"/>
        <v>0</v>
      </c>
      <c r="L451" s="145">
        <f t="shared" si="113"/>
        <v>0</v>
      </c>
      <c r="M451" s="128">
        <f t="shared" si="101"/>
        <v>0</v>
      </c>
      <c r="N451" s="128">
        <f t="shared" si="102"/>
        <v>0</v>
      </c>
      <c r="O451" s="128">
        <f t="shared" si="103"/>
        <v>0</v>
      </c>
      <c r="P451" s="128">
        <f t="shared" si="104"/>
        <v>0</v>
      </c>
      <c r="Q451" s="128">
        <f t="shared" si="106"/>
        <v>0</v>
      </c>
      <c r="R451" s="128">
        <f t="shared" si="107"/>
        <v>0</v>
      </c>
      <c r="S451" s="128">
        <f t="shared" si="105"/>
        <v>0</v>
      </c>
      <c r="T451" s="146">
        <f t="shared" si="111"/>
        <v>0</v>
      </c>
      <c r="U451" s="128">
        <f t="shared" si="108"/>
        <v>0</v>
      </c>
      <c r="V451" s="129"/>
    </row>
    <row r="452" spans="1:22" ht="12.75" customHeight="1">
      <c r="A452" s="41"/>
      <c r="B452" s="39"/>
      <c r="C452" s="39"/>
      <c r="D452" s="37"/>
      <c r="E452" s="135" t="s">
        <v>524</v>
      </c>
      <c r="F452" s="127" t="s">
        <v>523</v>
      </c>
      <c r="G452" s="150">
        <f>H452+I452</f>
        <v>0</v>
      </c>
      <c r="H452" s="150">
        <v>0</v>
      </c>
      <c r="I452" s="150">
        <v>0</v>
      </c>
      <c r="J452" s="128">
        <f t="shared" si="100"/>
        <v>0</v>
      </c>
      <c r="K452" s="128">
        <f t="shared" si="109"/>
        <v>0</v>
      </c>
      <c r="L452" s="128">
        <f t="shared" si="110"/>
        <v>0</v>
      </c>
      <c r="M452" s="128">
        <f t="shared" si="101"/>
        <v>0</v>
      </c>
      <c r="N452" s="128">
        <f t="shared" si="102"/>
        <v>0</v>
      </c>
      <c r="O452" s="128">
        <f t="shared" si="103"/>
        <v>0</v>
      </c>
      <c r="P452" s="128">
        <f t="shared" si="104"/>
        <v>0</v>
      </c>
      <c r="Q452" s="128">
        <f t="shared" si="106"/>
        <v>0</v>
      </c>
      <c r="R452" s="128">
        <f t="shared" si="107"/>
        <v>0</v>
      </c>
      <c r="S452" s="128">
        <f t="shared" si="105"/>
        <v>0</v>
      </c>
      <c r="T452" s="146">
        <f t="shared" si="111"/>
        <v>0</v>
      </c>
      <c r="U452" s="128">
        <f t="shared" si="108"/>
        <v>0</v>
      </c>
      <c r="V452" s="136"/>
    </row>
    <row r="453" spans="1:22" s="142" customFormat="1" ht="17.25" customHeight="1">
      <c r="A453" s="177" t="s">
        <v>309</v>
      </c>
      <c r="B453" s="178" t="s">
        <v>304</v>
      </c>
      <c r="C453" s="178" t="s">
        <v>224</v>
      </c>
      <c r="D453" s="145" t="s">
        <v>197</v>
      </c>
      <c r="E453" s="139" t="s">
        <v>310</v>
      </c>
      <c r="F453" s="145"/>
      <c r="G453" s="145">
        <f>G476+G482+G486+G497+G506+G457</f>
        <v>157971.5</v>
      </c>
      <c r="H453" s="145">
        <f>H476+H482+H486+H497+H506+H457</f>
        <v>86043.5</v>
      </c>
      <c r="I453" s="145">
        <f>I476+I482+I486+I497+I506+I457</f>
        <v>71928</v>
      </c>
      <c r="J453" s="145">
        <f>J476+J482+J486+J497+J506+J457</f>
        <v>240626.002</v>
      </c>
      <c r="K453" s="145">
        <f>K455+K476+K482+K486+K497+K506</f>
        <v>136529.6</v>
      </c>
      <c r="L453" s="145">
        <f>L455+L476+L482+L486+L497+L506</f>
        <v>104096.402</v>
      </c>
      <c r="M453" s="128">
        <f t="shared" si="101"/>
        <v>82654.50200000001</v>
      </c>
      <c r="N453" s="128">
        <f t="shared" si="102"/>
        <v>50486.100000000006</v>
      </c>
      <c r="O453" s="128">
        <f t="shared" si="103"/>
        <v>32168.402000000002</v>
      </c>
      <c r="P453" s="128">
        <f t="shared" si="104"/>
        <v>279194.1304</v>
      </c>
      <c r="Q453" s="128">
        <f t="shared" si="106"/>
        <v>154278.448</v>
      </c>
      <c r="R453" s="128">
        <f t="shared" si="107"/>
        <v>124915.6824</v>
      </c>
      <c r="S453" s="128">
        <f t="shared" si="105"/>
        <v>327319.03408</v>
      </c>
      <c r="T453" s="146">
        <f t="shared" si="111"/>
        <v>177420.2152</v>
      </c>
      <c r="U453" s="128">
        <f t="shared" si="108"/>
        <v>149898.81888</v>
      </c>
      <c r="V453" s="141"/>
    </row>
    <row r="454" spans="1:22" ht="12.75" customHeight="1">
      <c r="A454" s="41"/>
      <c r="B454" s="39"/>
      <c r="C454" s="39"/>
      <c r="D454" s="37"/>
      <c r="E454" s="135" t="s">
        <v>202</v>
      </c>
      <c r="F454" s="37"/>
      <c r="G454" s="37"/>
      <c r="H454" s="37"/>
      <c r="I454" s="37"/>
      <c r="J454" s="128">
        <f t="shared" si="100"/>
        <v>0</v>
      </c>
      <c r="K454" s="128">
        <f t="shared" si="109"/>
        <v>0</v>
      </c>
      <c r="L454" s="128">
        <f t="shared" si="110"/>
        <v>0</v>
      </c>
      <c r="M454" s="128">
        <f t="shared" si="101"/>
        <v>0</v>
      </c>
      <c r="N454" s="128">
        <f t="shared" si="102"/>
        <v>0</v>
      </c>
      <c r="O454" s="128">
        <f t="shared" si="103"/>
        <v>0</v>
      </c>
      <c r="P454" s="128">
        <f t="shared" si="104"/>
        <v>0</v>
      </c>
      <c r="Q454" s="128">
        <f t="shared" si="106"/>
        <v>0</v>
      </c>
      <c r="R454" s="128">
        <f t="shared" si="107"/>
        <v>0</v>
      </c>
      <c r="S454" s="128">
        <f t="shared" si="105"/>
        <v>0</v>
      </c>
      <c r="T454" s="146">
        <f t="shared" si="111"/>
        <v>0</v>
      </c>
      <c r="U454" s="128">
        <f t="shared" si="108"/>
        <v>0</v>
      </c>
      <c r="V454" s="136"/>
    </row>
    <row r="455" spans="1:22" ht="12.75" customHeight="1">
      <c r="A455" s="126" t="s">
        <v>311</v>
      </c>
      <c r="B455" s="127" t="s">
        <v>304</v>
      </c>
      <c r="C455" s="127" t="s">
        <v>224</v>
      </c>
      <c r="D455" s="127" t="s">
        <v>200</v>
      </c>
      <c r="E455" s="135" t="s">
        <v>312</v>
      </c>
      <c r="F455" s="37"/>
      <c r="G455" s="151">
        <f>H455+I455</f>
        <v>29043.5</v>
      </c>
      <c r="H455" s="151">
        <f>H457+H474</f>
        <v>29043.5</v>
      </c>
      <c r="I455" s="151">
        <f>I457+I474</f>
        <v>0</v>
      </c>
      <c r="J455" s="128">
        <f t="shared" si="100"/>
        <v>46469.6</v>
      </c>
      <c r="K455" s="151">
        <f>K457+K474</f>
        <v>46469.6</v>
      </c>
      <c r="L455" s="128">
        <f>L457+L474</f>
        <v>0</v>
      </c>
      <c r="M455" s="128">
        <f t="shared" si="101"/>
        <v>17426.1</v>
      </c>
      <c r="N455" s="128">
        <f t="shared" si="102"/>
        <v>17426.1</v>
      </c>
      <c r="O455" s="128">
        <f t="shared" si="103"/>
        <v>0</v>
      </c>
      <c r="P455" s="128">
        <f t="shared" si="104"/>
        <v>52510.648</v>
      </c>
      <c r="Q455" s="128">
        <f t="shared" si="106"/>
        <v>52510.648</v>
      </c>
      <c r="R455" s="128">
        <f t="shared" si="107"/>
        <v>0</v>
      </c>
      <c r="S455" s="128">
        <f t="shared" si="105"/>
        <v>60387.245200000005</v>
      </c>
      <c r="T455" s="146">
        <f t="shared" si="111"/>
        <v>60387.245200000005</v>
      </c>
      <c r="U455" s="128">
        <f t="shared" si="108"/>
        <v>0</v>
      </c>
      <c r="V455" s="136"/>
    </row>
    <row r="456" spans="1:22" ht="12.75" customHeight="1">
      <c r="A456" s="41"/>
      <c r="B456" s="39"/>
      <c r="C456" s="39"/>
      <c r="D456" s="37"/>
      <c r="E456" s="135" t="s">
        <v>5</v>
      </c>
      <c r="F456" s="37"/>
      <c r="G456" s="37"/>
      <c r="H456" s="37"/>
      <c r="I456" s="37"/>
      <c r="J456" s="128">
        <f t="shared" si="100"/>
        <v>0</v>
      </c>
      <c r="K456" s="128">
        <f t="shared" si="109"/>
        <v>0</v>
      </c>
      <c r="L456" s="128">
        <f t="shared" si="110"/>
        <v>0</v>
      </c>
      <c r="M456" s="128">
        <f t="shared" si="101"/>
        <v>0</v>
      </c>
      <c r="N456" s="128">
        <f t="shared" si="102"/>
        <v>0</v>
      </c>
      <c r="O456" s="128">
        <f t="shared" si="103"/>
        <v>0</v>
      </c>
      <c r="P456" s="128">
        <f t="shared" si="104"/>
        <v>0</v>
      </c>
      <c r="Q456" s="128">
        <f t="shared" si="106"/>
        <v>0</v>
      </c>
      <c r="R456" s="128">
        <f t="shared" si="107"/>
        <v>0</v>
      </c>
      <c r="S456" s="128">
        <f t="shared" si="105"/>
        <v>0</v>
      </c>
      <c r="T456" s="146">
        <f t="shared" si="111"/>
        <v>0</v>
      </c>
      <c r="U456" s="128">
        <f t="shared" si="108"/>
        <v>0</v>
      </c>
      <c r="V456" s="136"/>
    </row>
    <row r="457" spans="1:22" s="130" customFormat="1" ht="15" customHeight="1">
      <c r="A457" s="45"/>
      <c r="B457" s="40"/>
      <c r="C457" s="40"/>
      <c r="D457" s="46"/>
      <c r="E457" s="139" t="s">
        <v>669</v>
      </c>
      <c r="F457" s="145"/>
      <c r="G457" s="145">
        <f aca="true" t="shared" si="114" ref="G457:L457">SUM(G458:G473)</f>
        <v>29043.5</v>
      </c>
      <c r="H457" s="145">
        <f t="shared" si="114"/>
        <v>29043.5</v>
      </c>
      <c r="I457" s="145">
        <f t="shared" si="114"/>
        <v>0</v>
      </c>
      <c r="J457" s="145">
        <f t="shared" si="114"/>
        <v>46469.6</v>
      </c>
      <c r="K457" s="145">
        <f t="shared" si="114"/>
        <v>46469.6</v>
      </c>
      <c r="L457" s="145">
        <f t="shared" si="114"/>
        <v>0</v>
      </c>
      <c r="M457" s="128">
        <f t="shared" si="101"/>
        <v>17426.1</v>
      </c>
      <c r="N457" s="128">
        <f t="shared" si="102"/>
        <v>17426.1</v>
      </c>
      <c r="O457" s="128">
        <f t="shared" si="103"/>
        <v>0</v>
      </c>
      <c r="P457" s="128">
        <f t="shared" si="104"/>
        <v>52510.648</v>
      </c>
      <c r="Q457" s="128">
        <f t="shared" si="106"/>
        <v>52510.648</v>
      </c>
      <c r="R457" s="128">
        <f t="shared" si="107"/>
        <v>0</v>
      </c>
      <c r="S457" s="128">
        <f t="shared" si="105"/>
        <v>60387.245200000005</v>
      </c>
      <c r="T457" s="146">
        <f t="shared" si="111"/>
        <v>60387.245200000005</v>
      </c>
      <c r="U457" s="128">
        <f t="shared" si="108"/>
        <v>0</v>
      </c>
      <c r="V457" s="129"/>
    </row>
    <row r="458" spans="1:22" s="130" customFormat="1" ht="21.75" customHeight="1">
      <c r="A458" s="45"/>
      <c r="B458" s="40"/>
      <c r="C458" s="40"/>
      <c r="D458" s="46"/>
      <c r="E458" s="135" t="s">
        <v>385</v>
      </c>
      <c r="F458" s="127" t="s">
        <v>384</v>
      </c>
      <c r="G458" s="150">
        <f>H458+I458</f>
        <v>0</v>
      </c>
      <c r="H458" s="150">
        <v>0</v>
      </c>
      <c r="I458" s="150">
        <v>0</v>
      </c>
      <c r="J458" s="128">
        <f t="shared" si="100"/>
        <v>0</v>
      </c>
      <c r="K458" s="128">
        <f t="shared" si="109"/>
        <v>0</v>
      </c>
      <c r="L458" s="128">
        <f t="shared" si="110"/>
        <v>0</v>
      </c>
      <c r="M458" s="128">
        <f t="shared" si="101"/>
        <v>0</v>
      </c>
      <c r="N458" s="128">
        <f t="shared" si="102"/>
        <v>0</v>
      </c>
      <c r="O458" s="128">
        <f t="shared" si="103"/>
        <v>0</v>
      </c>
      <c r="P458" s="128">
        <f t="shared" si="104"/>
        <v>0</v>
      </c>
      <c r="Q458" s="128">
        <f t="shared" si="106"/>
        <v>0</v>
      </c>
      <c r="R458" s="128">
        <f t="shared" si="107"/>
        <v>0</v>
      </c>
      <c r="S458" s="128">
        <f t="shared" si="105"/>
        <v>0</v>
      </c>
      <c r="T458" s="146">
        <f t="shared" si="111"/>
        <v>0</v>
      </c>
      <c r="U458" s="128">
        <f t="shared" si="108"/>
        <v>0</v>
      </c>
      <c r="V458" s="129"/>
    </row>
    <row r="459" spans="1:22" s="130" customFormat="1" ht="24" customHeight="1">
      <c r="A459" s="45"/>
      <c r="B459" s="40"/>
      <c r="C459" s="40"/>
      <c r="D459" s="46"/>
      <c r="E459" s="135" t="s">
        <v>387</v>
      </c>
      <c r="F459" s="127" t="s">
        <v>386</v>
      </c>
      <c r="G459" s="150">
        <f aca="true" t="shared" si="115" ref="G459:G473">H459+I459</f>
        <v>0</v>
      </c>
      <c r="H459" s="150">
        <v>0</v>
      </c>
      <c r="I459" s="150">
        <v>0</v>
      </c>
      <c r="J459" s="128">
        <f aca="true" t="shared" si="116" ref="J459:J522">K459+L459</f>
        <v>0</v>
      </c>
      <c r="K459" s="128">
        <f t="shared" si="109"/>
        <v>0</v>
      </c>
      <c r="L459" s="128">
        <f t="shared" si="110"/>
        <v>0</v>
      </c>
      <c r="M459" s="128">
        <f aca="true" t="shared" si="117" ref="M459:M522">N459+O459</f>
        <v>0</v>
      </c>
      <c r="N459" s="128">
        <f aca="true" t="shared" si="118" ref="N459:N522">K459-H459</f>
        <v>0</v>
      </c>
      <c r="O459" s="128">
        <f aca="true" t="shared" si="119" ref="O459:O522">L459-I459</f>
        <v>0</v>
      </c>
      <c r="P459" s="128">
        <f aca="true" t="shared" si="120" ref="P459:P522">Q459+R459</f>
        <v>0</v>
      </c>
      <c r="Q459" s="128">
        <f t="shared" si="106"/>
        <v>0</v>
      </c>
      <c r="R459" s="128">
        <f t="shared" si="107"/>
        <v>0</v>
      </c>
      <c r="S459" s="128">
        <f aca="true" t="shared" si="121" ref="S459:S522">T459+U459</f>
        <v>0</v>
      </c>
      <c r="T459" s="146">
        <f t="shared" si="111"/>
        <v>0</v>
      </c>
      <c r="U459" s="128">
        <f t="shared" si="108"/>
        <v>0</v>
      </c>
      <c r="V459" s="129"/>
    </row>
    <row r="460" spans="1:22" s="130" customFormat="1" ht="13.5" customHeight="1">
      <c r="A460" s="45"/>
      <c r="B460" s="40"/>
      <c r="C460" s="40"/>
      <c r="D460" s="46"/>
      <c r="E460" s="148" t="s">
        <v>729</v>
      </c>
      <c r="F460" s="127">
        <v>4115</v>
      </c>
      <c r="G460" s="150">
        <f t="shared" si="115"/>
        <v>0</v>
      </c>
      <c r="H460" s="150">
        <v>0</v>
      </c>
      <c r="I460" s="150">
        <v>0</v>
      </c>
      <c r="J460" s="128">
        <f t="shared" si="116"/>
        <v>0</v>
      </c>
      <c r="K460" s="128">
        <f t="shared" si="109"/>
        <v>0</v>
      </c>
      <c r="L460" s="128">
        <f t="shared" si="110"/>
        <v>0</v>
      </c>
      <c r="M460" s="128">
        <f t="shared" si="117"/>
        <v>0</v>
      </c>
      <c r="N460" s="128">
        <f t="shared" si="118"/>
        <v>0</v>
      </c>
      <c r="O460" s="128">
        <f t="shared" si="119"/>
        <v>0</v>
      </c>
      <c r="P460" s="128">
        <f t="shared" si="120"/>
        <v>0</v>
      </c>
      <c r="Q460" s="128">
        <f aca="true" t="shared" si="122" ref="Q460:Q523">K460*13/100+K460</f>
        <v>0</v>
      </c>
      <c r="R460" s="128">
        <f aca="true" t="shared" si="123" ref="R460:R523">L460*20/100+L460</f>
        <v>0</v>
      </c>
      <c r="S460" s="128">
        <f t="shared" si="121"/>
        <v>0</v>
      </c>
      <c r="T460" s="146">
        <f t="shared" si="111"/>
        <v>0</v>
      </c>
      <c r="U460" s="128">
        <f aca="true" t="shared" si="124" ref="U460:U523">R460*20/100+R460</f>
        <v>0</v>
      </c>
      <c r="V460" s="129"/>
    </row>
    <row r="461" spans="1:22" s="130" customFormat="1" ht="13.5" customHeight="1">
      <c r="A461" s="45"/>
      <c r="B461" s="40"/>
      <c r="C461" s="40"/>
      <c r="D461" s="46"/>
      <c r="E461" s="135" t="s">
        <v>393</v>
      </c>
      <c r="F461" s="127" t="s">
        <v>392</v>
      </c>
      <c r="G461" s="150">
        <f t="shared" si="115"/>
        <v>0</v>
      </c>
      <c r="H461" s="150">
        <v>0</v>
      </c>
      <c r="I461" s="150">
        <v>0</v>
      </c>
      <c r="J461" s="128">
        <f t="shared" si="116"/>
        <v>0</v>
      </c>
      <c r="K461" s="128">
        <f t="shared" si="109"/>
        <v>0</v>
      </c>
      <c r="L461" s="128">
        <f t="shared" si="110"/>
        <v>0</v>
      </c>
      <c r="M461" s="128">
        <f t="shared" si="117"/>
        <v>0</v>
      </c>
      <c r="N461" s="128">
        <f t="shared" si="118"/>
        <v>0</v>
      </c>
      <c r="O461" s="128">
        <f t="shared" si="119"/>
        <v>0</v>
      </c>
      <c r="P461" s="128">
        <f t="shared" si="120"/>
        <v>0</v>
      </c>
      <c r="Q461" s="128">
        <f t="shared" si="122"/>
        <v>0</v>
      </c>
      <c r="R461" s="128">
        <f t="shared" si="123"/>
        <v>0</v>
      </c>
      <c r="S461" s="128">
        <f t="shared" si="121"/>
        <v>0</v>
      </c>
      <c r="T461" s="146">
        <f t="shared" si="111"/>
        <v>0</v>
      </c>
      <c r="U461" s="128">
        <f t="shared" si="124"/>
        <v>0</v>
      </c>
      <c r="V461" s="129"/>
    </row>
    <row r="462" spans="1:22" s="130" customFormat="1" ht="13.5" customHeight="1">
      <c r="A462" s="45"/>
      <c r="B462" s="40"/>
      <c r="C462" s="40"/>
      <c r="D462" s="46"/>
      <c r="E462" s="135" t="s">
        <v>395</v>
      </c>
      <c r="F462" s="127" t="s">
        <v>394</v>
      </c>
      <c r="G462" s="150">
        <f t="shared" si="115"/>
        <v>0</v>
      </c>
      <c r="H462" s="150">
        <v>0</v>
      </c>
      <c r="I462" s="150">
        <v>0</v>
      </c>
      <c r="J462" s="128">
        <f t="shared" si="116"/>
        <v>0</v>
      </c>
      <c r="K462" s="128">
        <f aca="true" t="shared" si="125" ref="K462:K522">H462*58/100+H462</f>
        <v>0</v>
      </c>
      <c r="L462" s="128">
        <f t="shared" si="110"/>
        <v>0</v>
      </c>
      <c r="M462" s="128">
        <f t="shared" si="117"/>
        <v>0</v>
      </c>
      <c r="N462" s="128">
        <f t="shared" si="118"/>
        <v>0</v>
      </c>
      <c r="O462" s="128">
        <f t="shared" si="119"/>
        <v>0</v>
      </c>
      <c r="P462" s="128">
        <f t="shared" si="120"/>
        <v>0</v>
      </c>
      <c r="Q462" s="128">
        <f t="shared" si="122"/>
        <v>0</v>
      </c>
      <c r="R462" s="128">
        <f t="shared" si="123"/>
        <v>0</v>
      </c>
      <c r="S462" s="128">
        <f t="shared" si="121"/>
        <v>0</v>
      </c>
      <c r="T462" s="146">
        <f t="shared" si="111"/>
        <v>0</v>
      </c>
      <c r="U462" s="128">
        <f t="shared" si="124"/>
        <v>0</v>
      </c>
      <c r="V462" s="129"/>
    </row>
    <row r="463" spans="1:22" s="130" customFormat="1" ht="13.5" customHeight="1">
      <c r="A463" s="45"/>
      <c r="B463" s="40"/>
      <c r="C463" s="40"/>
      <c r="D463" s="46"/>
      <c r="E463" s="135" t="s">
        <v>397</v>
      </c>
      <c r="F463" s="127" t="s">
        <v>396</v>
      </c>
      <c r="G463" s="150">
        <f t="shared" si="115"/>
        <v>0</v>
      </c>
      <c r="H463" s="150">
        <v>0</v>
      </c>
      <c r="I463" s="150">
        <v>0</v>
      </c>
      <c r="J463" s="128">
        <f t="shared" si="116"/>
        <v>0</v>
      </c>
      <c r="K463" s="128">
        <f t="shared" si="125"/>
        <v>0</v>
      </c>
      <c r="L463" s="128">
        <f t="shared" si="110"/>
        <v>0</v>
      </c>
      <c r="M463" s="128">
        <f t="shared" si="117"/>
        <v>0</v>
      </c>
      <c r="N463" s="128">
        <f t="shared" si="118"/>
        <v>0</v>
      </c>
      <c r="O463" s="128">
        <f t="shared" si="119"/>
        <v>0</v>
      </c>
      <c r="P463" s="128">
        <f t="shared" si="120"/>
        <v>0</v>
      </c>
      <c r="Q463" s="128">
        <f t="shared" si="122"/>
        <v>0</v>
      </c>
      <c r="R463" s="128">
        <f t="shared" si="123"/>
        <v>0</v>
      </c>
      <c r="S463" s="128">
        <f t="shared" si="121"/>
        <v>0</v>
      </c>
      <c r="T463" s="146">
        <f t="shared" si="111"/>
        <v>0</v>
      </c>
      <c r="U463" s="128">
        <f t="shared" si="124"/>
        <v>0</v>
      </c>
      <c r="V463" s="129"/>
    </row>
    <row r="464" spans="1:22" s="130" customFormat="1" ht="13.5" customHeight="1">
      <c r="A464" s="45"/>
      <c r="B464" s="40"/>
      <c r="C464" s="40"/>
      <c r="D464" s="46"/>
      <c r="E464" s="135" t="s">
        <v>761</v>
      </c>
      <c r="F464" s="127" t="s">
        <v>404</v>
      </c>
      <c r="G464" s="150">
        <f t="shared" si="115"/>
        <v>0</v>
      </c>
      <c r="H464" s="150">
        <v>0</v>
      </c>
      <c r="I464" s="150">
        <v>0</v>
      </c>
      <c r="J464" s="128">
        <f t="shared" si="116"/>
        <v>0</v>
      </c>
      <c r="K464" s="128">
        <f t="shared" si="125"/>
        <v>0</v>
      </c>
      <c r="L464" s="128">
        <f t="shared" si="110"/>
        <v>0</v>
      </c>
      <c r="M464" s="128">
        <f t="shared" si="117"/>
        <v>0</v>
      </c>
      <c r="N464" s="128">
        <f t="shared" si="118"/>
        <v>0</v>
      </c>
      <c r="O464" s="128">
        <f t="shared" si="119"/>
        <v>0</v>
      </c>
      <c r="P464" s="128">
        <f t="shared" si="120"/>
        <v>0</v>
      </c>
      <c r="Q464" s="128">
        <f t="shared" si="122"/>
        <v>0</v>
      </c>
      <c r="R464" s="128">
        <f t="shared" si="123"/>
        <v>0</v>
      </c>
      <c r="S464" s="128">
        <f t="shared" si="121"/>
        <v>0</v>
      </c>
      <c r="T464" s="146">
        <f t="shared" si="111"/>
        <v>0</v>
      </c>
      <c r="U464" s="128">
        <f t="shared" si="124"/>
        <v>0</v>
      </c>
      <c r="V464" s="129"/>
    </row>
    <row r="465" spans="1:22" s="130" customFormat="1" ht="13.5" customHeight="1">
      <c r="A465" s="45"/>
      <c r="B465" s="40"/>
      <c r="C465" s="40"/>
      <c r="D465" s="46"/>
      <c r="E465" s="158" t="s">
        <v>765</v>
      </c>
      <c r="F465" s="127">
        <v>4234</v>
      </c>
      <c r="G465" s="150">
        <f t="shared" si="115"/>
        <v>0</v>
      </c>
      <c r="H465" s="150">
        <v>0</v>
      </c>
      <c r="I465" s="150">
        <v>0</v>
      </c>
      <c r="J465" s="128">
        <f t="shared" si="116"/>
        <v>0</v>
      </c>
      <c r="K465" s="128">
        <f t="shared" si="125"/>
        <v>0</v>
      </c>
      <c r="L465" s="128">
        <f t="shared" si="110"/>
        <v>0</v>
      </c>
      <c r="M465" s="128">
        <f t="shared" si="117"/>
        <v>0</v>
      </c>
      <c r="N465" s="128">
        <f t="shared" si="118"/>
        <v>0</v>
      </c>
      <c r="O465" s="128">
        <f t="shared" si="119"/>
        <v>0</v>
      </c>
      <c r="P465" s="128">
        <f t="shared" si="120"/>
        <v>0</v>
      </c>
      <c r="Q465" s="128">
        <f t="shared" si="122"/>
        <v>0</v>
      </c>
      <c r="R465" s="128">
        <f t="shared" si="123"/>
        <v>0</v>
      </c>
      <c r="S465" s="128">
        <f t="shared" si="121"/>
        <v>0</v>
      </c>
      <c r="T465" s="146">
        <f t="shared" si="111"/>
        <v>0</v>
      </c>
      <c r="U465" s="128">
        <f t="shared" si="124"/>
        <v>0</v>
      </c>
      <c r="V465" s="129"/>
    </row>
    <row r="466" spans="1:22" s="130" customFormat="1" ht="13.5" customHeight="1">
      <c r="A466" s="45"/>
      <c r="B466" s="40"/>
      <c r="C466" s="40"/>
      <c r="D466" s="46"/>
      <c r="E466" s="135" t="s">
        <v>428</v>
      </c>
      <c r="F466" s="127" t="s">
        <v>427</v>
      </c>
      <c r="G466" s="150">
        <f t="shared" si="115"/>
        <v>0</v>
      </c>
      <c r="H466" s="150">
        <v>0</v>
      </c>
      <c r="I466" s="150">
        <v>0</v>
      </c>
      <c r="J466" s="128">
        <f t="shared" si="116"/>
        <v>0</v>
      </c>
      <c r="K466" s="128">
        <f t="shared" si="125"/>
        <v>0</v>
      </c>
      <c r="L466" s="128">
        <f t="shared" si="110"/>
        <v>0</v>
      </c>
      <c r="M466" s="128">
        <f t="shared" si="117"/>
        <v>0</v>
      </c>
      <c r="N466" s="128">
        <f t="shared" si="118"/>
        <v>0</v>
      </c>
      <c r="O466" s="128">
        <f t="shared" si="119"/>
        <v>0</v>
      </c>
      <c r="P466" s="128">
        <f t="shared" si="120"/>
        <v>0</v>
      </c>
      <c r="Q466" s="128">
        <f t="shared" si="122"/>
        <v>0</v>
      </c>
      <c r="R466" s="128">
        <f t="shared" si="123"/>
        <v>0</v>
      </c>
      <c r="S466" s="128">
        <f t="shared" si="121"/>
        <v>0</v>
      </c>
      <c r="T466" s="146">
        <f t="shared" si="111"/>
        <v>0</v>
      </c>
      <c r="U466" s="128">
        <f t="shared" si="124"/>
        <v>0</v>
      </c>
      <c r="V466" s="129"/>
    </row>
    <row r="467" spans="1:22" s="130" customFormat="1" ht="18" customHeight="1">
      <c r="A467" s="45"/>
      <c r="B467" s="40"/>
      <c r="C467" s="40"/>
      <c r="D467" s="46"/>
      <c r="E467" s="135" t="s">
        <v>434</v>
      </c>
      <c r="F467" s="127" t="s">
        <v>433</v>
      </c>
      <c r="G467" s="150">
        <f t="shared" si="115"/>
        <v>0</v>
      </c>
      <c r="H467" s="150">
        <v>0</v>
      </c>
      <c r="I467" s="150">
        <v>0</v>
      </c>
      <c r="J467" s="128">
        <f t="shared" si="116"/>
        <v>0</v>
      </c>
      <c r="K467" s="128">
        <f t="shared" si="125"/>
        <v>0</v>
      </c>
      <c r="L467" s="128">
        <f aca="true" t="shared" si="126" ref="L467:L530">I467*66/100+I467</f>
        <v>0</v>
      </c>
      <c r="M467" s="128">
        <f t="shared" si="117"/>
        <v>0</v>
      </c>
      <c r="N467" s="128">
        <f t="shared" si="118"/>
        <v>0</v>
      </c>
      <c r="O467" s="128">
        <f t="shared" si="119"/>
        <v>0</v>
      </c>
      <c r="P467" s="128">
        <f t="shared" si="120"/>
        <v>0</v>
      </c>
      <c r="Q467" s="128">
        <f t="shared" si="122"/>
        <v>0</v>
      </c>
      <c r="R467" s="128">
        <f t="shared" si="123"/>
        <v>0</v>
      </c>
      <c r="S467" s="128">
        <f t="shared" si="121"/>
        <v>0</v>
      </c>
      <c r="T467" s="146">
        <f aca="true" t="shared" si="127" ref="T467:T530">Q467*15/100+Q467</f>
        <v>0</v>
      </c>
      <c r="U467" s="128">
        <f t="shared" si="124"/>
        <v>0</v>
      </c>
      <c r="V467" s="129"/>
    </row>
    <row r="468" spans="1:22" s="130" customFormat="1" ht="14.25" customHeight="1">
      <c r="A468" s="45"/>
      <c r="B468" s="40"/>
      <c r="C468" s="40"/>
      <c r="D468" s="46"/>
      <c r="E468" s="135" t="s">
        <v>438</v>
      </c>
      <c r="F468" s="127" t="s">
        <v>437</v>
      </c>
      <c r="G468" s="150">
        <f t="shared" si="115"/>
        <v>0</v>
      </c>
      <c r="H468" s="150">
        <v>0</v>
      </c>
      <c r="I468" s="150">
        <v>0</v>
      </c>
      <c r="J468" s="128">
        <f t="shared" si="116"/>
        <v>0</v>
      </c>
      <c r="K468" s="128">
        <f t="shared" si="125"/>
        <v>0</v>
      </c>
      <c r="L468" s="128">
        <f t="shared" si="126"/>
        <v>0</v>
      </c>
      <c r="M468" s="128">
        <f t="shared" si="117"/>
        <v>0</v>
      </c>
      <c r="N468" s="128">
        <f t="shared" si="118"/>
        <v>0</v>
      </c>
      <c r="O468" s="128">
        <f t="shared" si="119"/>
        <v>0</v>
      </c>
      <c r="P468" s="128">
        <f t="shared" si="120"/>
        <v>0</v>
      </c>
      <c r="Q468" s="128">
        <f t="shared" si="122"/>
        <v>0</v>
      </c>
      <c r="R468" s="128">
        <f t="shared" si="123"/>
        <v>0</v>
      </c>
      <c r="S468" s="128">
        <f t="shared" si="121"/>
        <v>0</v>
      </c>
      <c r="T468" s="146">
        <f t="shared" si="127"/>
        <v>0</v>
      </c>
      <c r="U468" s="128">
        <f t="shared" si="124"/>
        <v>0</v>
      </c>
      <c r="V468" s="129"/>
    </row>
    <row r="469" spans="1:22" s="130" customFormat="1" ht="14.25" customHeight="1">
      <c r="A469" s="45"/>
      <c r="B469" s="40"/>
      <c r="C469" s="40"/>
      <c r="D469" s="46"/>
      <c r="E469" s="135" t="s">
        <v>732</v>
      </c>
      <c r="F469" s="127">
        <v>4266</v>
      </c>
      <c r="G469" s="150">
        <f t="shared" si="115"/>
        <v>0</v>
      </c>
      <c r="H469" s="150">
        <v>0</v>
      </c>
      <c r="I469" s="150">
        <v>0</v>
      </c>
      <c r="J469" s="128">
        <f t="shared" si="116"/>
        <v>0</v>
      </c>
      <c r="K469" s="128">
        <f t="shared" si="125"/>
        <v>0</v>
      </c>
      <c r="L469" s="128">
        <f t="shared" si="126"/>
        <v>0</v>
      </c>
      <c r="M469" s="128">
        <f t="shared" si="117"/>
        <v>0</v>
      </c>
      <c r="N469" s="128">
        <f t="shared" si="118"/>
        <v>0</v>
      </c>
      <c r="O469" s="128">
        <f t="shared" si="119"/>
        <v>0</v>
      </c>
      <c r="P469" s="128">
        <f t="shared" si="120"/>
        <v>0</v>
      </c>
      <c r="Q469" s="128">
        <f t="shared" si="122"/>
        <v>0</v>
      </c>
      <c r="R469" s="128">
        <f t="shared" si="123"/>
        <v>0</v>
      </c>
      <c r="S469" s="128">
        <f t="shared" si="121"/>
        <v>0</v>
      </c>
      <c r="T469" s="146">
        <f t="shared" si="127"/>
        <v>0</v>
      </c>
      <c r="U469" s="128">
        <f t="shared" si="124"/>
        <v>0</v>
      </c>
      <c r="V469" s="129"/>
    </row>
    <row r="470" spans="1:22" s="130" customFormat="1" ht="14.25" customHeight="1">
      <c r="A470" s="45"/>
      <c r="B470" s="40"/>
      <c r="C470" s="40"/>
      <c r="D470" s="46"/>
      <c r="E470" s="135" t="s">
        <v>442</v>
      </c>
      <c r="F470" s="127" t="s">
        <v>441</v>
      </c>
      <c r="G470" s="150">
        <f t="shared" si="115"/>
        <v>0</v>
      </c>
      <c r="H470" s="150">
        <v>0</v>
      </c>
      <c r="I470" s="150">
        <v>0</v>
      </c>
      <c r="J470" s="128">
        <f t="shared" si="116"/>
        <v>0</v>
      </c>
      <c r="K470" s="128">
        <f t="shared" si="125"/>
        <v>0</v>
      </c>
      <c r="L470" s="128">
        <f t="shared" si="126"/>
        <v>0</v>
      </c>
      <c r="M470" s="128">
        <f t="shared" si="117"/>
        <v>0</v>
      </c>
      <c r="N470" s="128">
        <f t="shared" si="118"/>
        <v>0</v>
      </c>
      <c r="O470" s="128">
        <f t="shared" si="119"/>
        <v>0</v>
      </c>
      <c r="P470" s="128">
        <f t="shared" si="120"/>
        <v>0</v>
      </c>
      <c r="Q470" s="128">
        <f t="shared" si="122"/>
        <v>0</v>
      </c>
      <c r="R470" s="128">
        <f t="shared" si="123"/>
        <v>0</v>
      </c>
      <c r="S470" s="128">
        <f t="shared" si="121"/>
        <v>0</v>
      </c>
      <c r="T470" s="146">
        <f t="shared" si="127"/>
        <v>0</v>
      </c>
      <c r="U470" s="128">
        <f t="shared" si="124"/>
        <v>0</v>
      </c>
      <c r="V470" s="129"/>
    </row>
    <row r="471" spans="1:22" s="130" customFormat="1" ht="22.5" customHeight="1">
      <c r="A471" s="45"/>
      <c r="B471" s="40"/>
      <c r="C471" s="40"/>
      <c r="D471" s="46"/>
      <c r="E471" s="135" t="s">
        <v>803</v>
      </c>
      <c r="F471" s="127">
        <v>4511</v>
      </c>
      <c r="G471" s="150">
        <f t="shared" si="115"/>
        <v>29043.5</v>
      </c>
      <c r="H471" s="150">
        <v>29043.5</v>
      </c>
      <c r="I471" s="150">
        <v>0</v>
      </c>
      <c r="J471" s="128">
        <f t="shared" si="116"/>
        <v>46469.6</v>
      </c>
      <c r="K471" s="128">
        <f>H471*60/100+H471</f>
        <v>46469.6</v>
      </c>
      <c r="L471" s="128">
        <f t="shared" si="126"/>
        <v>0</v>
      </c>
      <c r="M471" s="128">
        <f t="shared" si="117"/>
        <v>17426.1</v>
      </c>
      <c r="N471" s="128">
        <f t="shared" si="118"/>
        <v>17426.1</v>
      </c>
      <c r="O471" s="128">
        <f t="shared" si="119"/>
        <v>0</v>
      </c>
      <c r="P471" s="128">
        <f t="shared" si="120"/>
        <v>52510.648</v>
      </c>
      <c r="Q471" s="128">
        <f t="shared" si="122"/>
        <v>52510.648</v>
      </c>
      <c r="R471" s="128">
        <f t="shared" si="123"/>
        <v>0</v>
      </c>
      <c r="S471" s="128">
        <f t="shared" si="121"/>
        <v>60387.245200000005</v>
      </c>
      <c r="T471" s="146">
        <f t="shared" si="127"/>
        <v>60387.245200000005</v>
      </c>
      <c r="U471" s="128">
        <f t="shared" si="124"/>
        <v>0</v>
      </c>
      <c r="V471" s="129"/>
    </row>
    <row r="472" spans="1:22" s="130" customFormat="1" ht="14.25" customHeight="1">
      <c r="A472" s="45"/>
      <c r="B472" s="40"/>
      <c r="C472" s="40"/>
      <c r="D472" s="46"/>
      <c r="E472" s="158" t="s">
        <v>763</v>
      </c>
      <c r="F472" s="127">
        <v>4822</v>
      </c>
      <c r="G472" s="150">
        <f t="shared" si="115"/>
        <v>0</v>
      </c>
      <c r="H472" s="150">
        <v>0</v>
      </c>
      <c r="I472" s="150">
        <v>0</v>
      </c>
      <c r="J472" s="128">
        <f t="shared" si="116"/>
        <v>0</v>
      </c>
      <c r="K472" s="128">
        <f t="shared" si="125"/>
        <v>0</v>
      </c>
      <c r="L472" s="128">
        <f t="shared" si="126"/>
        <v>0</v>
      </c>
      <c r="M472" s="128">
        <f t="shared" si="117"/>
        <v>0</v>
      </c>
      <c r="N472" s="128">
        <f t="shared" si="118"/>
        <v>0</v>
      </c>
      <c r="O472" s="128">
        <f t="shared" si="119"/>
        <v>0</v>
      </c>
      <c r="P472" s="128">
        <f t="shared" si="120"/>
        <v>0</v>
      </c>
      <c r="Q472" s="128">
        <f t="shared" si="122"/>
        <v>0</v>
      </c>
      <c r="R472" s="128">
        <f t="shared" si="123"/>
        <v>0</v>
      </c>
      <c r="S472" s="128">
        <f t="shared" si="121"/>
        <v>0</v>
      </c>
      <c r="T472" s="146">
        <f t="shared" si="127"/>
        <v>0</v>
      </c>
      <c r="U472" s="128">
        <f t="shared" si="124"/>
        <v>0</v>
      </c>
      <c r="V472" s="129"/>
    </row>
    <row r="473" spans="1:22" ht="14.25" customHeight="1">
      <c r="A473" s="41"/>
      <c r="B473" s="39"/>
      <c r="C473" s="39"/>
      <c r="D473" s="37"/>
      <c r="E473" s="148" t="s">
        <v>775</v>
      </c>
      <c r="F473" s="127">
        <v>5132</v>
      </c>
      <c r="G473" s="150">
        <f t="shared" si="115"/>
        <v>0</v>
      </c>
      <c r="H473" s="150">
        <v>0</v>
      </c>
      <c r="I473" s="150">
        <v>0</v>
      </c>
      <c r="J473" s="128">
        <f t="shared" si="116"/>
        <v>0</v>
      </c>
      <c r="K473" s="128">
        <f t="shared" si="125"/>
        <v>0</v>
      </c>
      <c r="L473" s="128">
        <f t="shared" si="126"/>
        <v>0</v>
      </c>
      <c r="M473" s="128">
        <f t="shared" si="117"/>
        <v>0</v>
      </c>
      <c r="N473" s="128">
        <f t="shared" si="118"/>
        <v>0</v>
      </c>
      <c r="O473" s="128">
        <f t="shared" si="119"/>
        <v>0</v>
      </c>
      <c r="P473" s="128">
        <f t="shared" si="120"/>
        <v>0</v>
      </c>
      <c r="Q473" s="128">
        <f t="shared" si="122"/>
        <v>0</v>
      </c>
      <c r="R473" s="128">
        <f t="shared" si="123"/>
        <v>0</v>
      </c>
      <c r="S473" s="128">
        <f t="shared" si="121"/>
        <v>0</v>
      </c>
      <c r="T473" s="146">
        <f t="shared" si="127"/>
        <v>0</v>
      </c>
      <c r="U473" s="128">
        <f t="shared" si="124"/>
        <v>0</v>
      </c>
      <c r="V473" s="136"/>
    </row>
    <row r="474" spans="1:22" s="130" customFormat="1" ht="24.75" customHeight="1">
      <c r="A474" s="45"/>
      <c r="B474" s="40"/>
      <c r="C474" s="40"/>
      <c r="D474" s="46"/>
      <c r="E474" s="139" t="s">
        <v>670</v>
      </c>
      <c r="F474" s="145"/>
      <c r="G474" s="145">
        <f aca="true" t="shared" si="128" ref="G474:L474">G475</f>
        <v>0</v>
      </c>
      <c r="H474" s="145">
        <f t="shared" si="128"/>
        <v>0</v>
      </c>
      <c r="I474" s="145">
        <f t="shared" si="128"/>
        <v>0</v>
      </c>
      <c r="J474" s="145">
        <f t="shared" si="128"/>
        <v>0</v>
      </c>
      <c r="K474" s="145">
        <f t="shared" si="128"/>
        <v>0</v>
      </c>
      <c r="L474" s="145">
        <f t="shared" si="128"/>
        <v>0</v>
      </c>
      <c r="M474" s="128">
        <f t="shared" si="117"/>
        <v>0</v>
      </c>
      <c r="N474" s="128">
        <f t="shared" si="118"/>
        <v>0</v>
      </c>
      <c r="O474" s="128">
        <f t="shared" si="119"/>
        <v>0</v>
      </c>
      <c r="P474" s="128">
        <f t="shared" si="120"/>
        <v>0</v>
      </c>
      <c r="Q474" s="128">
        <f t="shared" si="122"/>
        <v>0</v>
      </c>
      <c r="R474" s="128">
        <f t="shared" si="123"/>
        <v>0</v>
      </c>
      <c r="S474" s="128">
        <f t="shared" si="121"/>
        <v>0</v>
      </c>
      <c r="T474" s="146">
        <f t="shared" si="127"/>
        <v>0</v>
      </c>
      <c r="U474" s="128">
        <f t="shared" si="124"/>
        <v>0</v>
      </c>
      <c r="V474" s="129"/>
    </row>
    <row r="475" spans="1:22" ht="12.75" customHeight="1">
      <c r="A475" s="41"/>
      <c r="B475" s="39"/>
      <c r="C475" s="39"/>
      <c r="D475" s="37"/>
      <c r="E475" s="135" t="s">
        <v>534</v>
      </c>
      <c r="F475" s="127" t="s">
        <v>535</v>
      </c>
      <c r="G475" s="150">
        <f>H475+I475</f>
        <v>0</v>
      </c>
      <c r="H475" s="150">
        <v>0</v>
      </c>
      <c r="I475" s="150">
        <v>0</v>
      </c>
      <c r="J475" s="128">
        <f t="shared" si="116"/>
        <v>0</v>
      </c>
      <c r="K475" s="128">
        <f t="shared" si="125"/>
        <v>0</v>
      </c>
      <c r="L475" s="128">
        <f t="shared" si="126"/>
        <v>0</v>
      </c>
      <c r="M475" s="128">
        <f t="shared" si="117"/>
        <v>0</v>
      </c>
      <c r="N475" s="128">
        <f t="shared" si="118"/>
        <v>0</v>
      </c>
      <c r="O475" s="128">
        <f t="shared" si="119"/>
        <v>0</v>
      </c>
      <c r="P475" s="128">
        <f t="shared" si="120"/>
        <v>0</v>
      </c>
      <c r="Q475" s="128">
        <f t="shared" si="122"/>
        <v>0</v>
      </c>
      <c r="R475" s="128">
        <f t="shared" si="123"/>
        <v>0</v>
      </c>
      <c r="S475" s="128">
        <f t="shared" si="121"/>
        <v>0</v>
      </c>
      <c r="T475" s="146">
        <f t="shared" si="127"/>
        <v>0</v>
      </c>
      <c r="U475" s="128">
        <f t="shared" si="124"/>
        <v>0</v>
      </c>
      <c r="V475" s="136"/>
    </row>
    <row r="476" spans="1:22" s="174" customFormat="1" ht="12.75" customHeight="1">
      <c r="A476" s="179" t="s">
        <v>313</v>
      </c>
      <c r="B476" s="172" t="s">
        <v>304</v>
      </c>
      <c r="C476" s="172" t="s">
        <v>224</v>
      </c>
      <c r="D476" s="172" t="s">
        <v>224</v>
      </c>
      <c r="E476" s="159" t="s">
        <v>314</v>
      </c>
      <c r="F476" s="160"/>
      <c r="G476" s="160">
        <f>G478</f>
        <v>0</v>
      </c>
      <c r="H476" s="160">
        <f>H478</f>
        <v>0</v>
      </c>
      <c r="I476" s="160">
        <f>I478</f>
        <v>0</v>
      </c>
      <c r="J476" s="160">
        <f>J478</f>
        <v>0</v>
      </c>
      <c r="K476" s="160">
        <f>K478</f>
        <v>0</v>
      </c>
      <c r="L476" s="128">
        <f t="shared" si="126"/>
        <v>0</v>
      </c>
      <c r="M476" s="128">
        <f t="shared" si="117"/>
        <v>0</v>
      </c>
      <c r="N476" s="128">
        <f t="shared" si="118"/>
        <v>0</v>
      </c>
      <c r="O476" s="128">
        <f t="shared" si="119"/>
        <v>0</v>
      </c>
      <c r="P476" s="128">
        <f t="shared" si="120"/>
        <v>0</v>
      </c>
      <c r="Q476" s="128">
        <f t="shared" si="122"/>
        <v>0</v>
      </c>
      <c r="R476" s="128">
        <f t="shared" si="123"/>
        <v>0</v>
      </c>
      <c r="S476" s="128">
        <f t="shared" si="121"/>
        <v>0</v>
      </c>
      <c r="T476" s="146">
        <f t="shared" si="127"/>
        <v>0</v>
      </c>
      <c r="U476" s="128">
        <f t="shared" si="124"/>
        <v>0</v>
      </c>
      <c r="V476" s="173"/>
    </row>
    <row r="477" spans="1:22" ht="12.75" customHeight="1">
      <c r="A477" s="41"/>
      <c r="B477" s="39"/>
      <c r="C477" s="39"/>
      <c r="D477" s="37"/>
      <c r="E477" s="135" t="s">
        <v>5</v>
      </c>
      <c r="F477" s="37"/>
      <c r="G477" s="37"/>
      <c r="H477" s="37"/>
      <c r="I477" s="37"/>
      <c r="J477" s="128">
        <f t="shared" si="116"/>
        <v>0</v>
      </c>
      <c r="K477" s="128">
        <f t="shared" si="125"/>
        <v>0</v>
      </c>
      <c r="L477" s="128">
        <f t="shared" si="126"/>
        <v>0</v>
      </c>
      <c r="M477" s="128">
        <f t="shared" si="117"/>
        <v>0</v>
      </c>
      <c r="N477" s="128">
        <f t="shared" si="118"/>
        <v>0</v>
      </c>
      <c r="O477" s="128">
        <f t="shared" si="119"/>
        <v>0</v>
      </c>
      <c r="P477" s="128">
        <f t="shared" si="120"/>
        <v>0</v>
      </c>
      <c r="Q477" s="128">
        <f t="shared" si="122"/>
        <v>0</v>
      </c>
      <c r="R477" s="128">
        <f t="shared" si="123"/>
        <v>0</v>
      </c>
      <c r="S477" s="128">
        <f t="shared" si="121"/>
        <v>0</v>
      </c>
      <c r="T477" s="146">
        <f t="shared" si="127"/>
        <v>0</v>
      </c>
      <c r="U477" s="128">
        <f t="shared" si="124"/>
        <v>0</v>
      </c>
      <c r="V477" s="136"/>
    </row>
    <row r="478" spans="1:22" s="130" customFormat="1" ht="21.75" customHeight="1">
      <c r="A478" s="45"/>
      <c r="B478" s="40"/>
      <c r="C478" s="40"/>
      <c r="D478" s="46"/>
      <c r="E478" s="139" t="s">
        <v>671</v>
      </c>
      <c r="F478" s="145"/>
      <c r="G478" s="145">
        <f>G479</f>
        <v>0</v>
      </c>
      <c r="H478" s="145">
        <f>H479</f>
        <v>0</v>
      </c>
      <c r="I478" s="145">
        <f>I479</f>
        <v>0</v>
      </c>
      <c r="J478" s="145">
        <f>J479</f>
        <v>0</v>
      </c>
      <c r="K478" s="145">
        <f>K479</f>
        <v>0</v>
      </c>
      <c r="L478" s="128">
        <f t="shared" si="126"/>
        <v>0</v>
      </c>
      <c r="M478" s="128">
        <f t="shared" si="117"/>
        <v>0</v>
      </c>
      <c r="N478" s="128">
        <f t="shared" si="118"/>
        <v>0</v>
      </c>
      <c r="O478" s="128">
        <f t="shared" si="119"/>
        <v>0</v>
      </c>
      <c r="P478" s="128">
        <f t="shared" si="120"/>
        <v>0</v>
      </c>
      <c r="Q478" s="128">
        <f t="shared" si="122"/>
        <v>0</v>
      </c>
      <c r="R478" s="128">
        <f t="shared" si="123"/>
        <v>0</v>
      </c>
      <c r="S478" s="128">
        <f t="shared" si="121"/>
        <v>0</v>
      </c>
      <c r="T478" s="146">
        <f t="shared" si="127"/>
        <v>0</v>
      </c>
      <c r="U478" s="128">
        <f t="shared" si="124"/>
        <v>0</v>
      </c>
      <c r="V478" s="129"/>
    </row>
    <row r="479" spans="1:22" ht="18.75" customHeight="1">
      <c r="A479" s="41"/>
      <c r="B479" s="39"/>
      <c r="C479" s="39"/>
      <c r="D479" s="37"/>
      <c r="E479" s="135" t="s">
        <v>458</v>
      </c>
      <c r="F479" s="127" t="s">
        <v>459</v>
      </c>
      <c r="G479" s="150">
        <f>H479+I479</f>
        <v>0</v>
      </c>
      <c r="H479" s="150">
        <v>0</v>
      </c>
      <c r="I479" s="150">
        <v>0</v>
      </c>
      <c r="J479" s="128">
        <f t="shared" si="116"/>
        <v>0</v>
      </c>
      <c r="K479" s="128">
        <f t="shared" si="125"/>
        <v>0</v>
      </c>
      <c r="L479" s="128">
        <f t="shared" si="126"/>
        <v>0</v>
      </c>
      <c r="M479" s="128">
        <f t="shared" si="117"/>
        <v>0</v>
      </c>
      <c r="N479" s="128">
        <f t="shared" si="118"/>
        <v>0</v>
      </c>
      <c r="O479" s="128">
        <f t="shared" si="119"/>
        <v>0</v>
      </c>
      <c r="P479" s="128">
        <f t="shared" si="120"/>
        <v>0</v>
      </c>
      <c r="Q479" s="128">
        <f t="shared" si="122"/>
        <v>0</v>
      </c>
      <c r="R479" s="128">
        <f t="shared" si="123"/>
        <v>0</v>
      </c>
      <c r="S479" s="128">
        <f t="shared" si="121"/>
        <v>0</v>
      </c>
      <c r="T479" s="146">
        <f t="shared" si="127"/>
        <v>0</v>
      </c>
      <c r="U479" s="128">
        <f t="shared" si="124"/>
        <v>0</v>
      </c>
      <c r="V479" s="136"/>
    </row>
    <row r="480" spans="1:22" s="130" customFormat="1" ht="18.75" customHeight="1">
      <c r="A480" s="45"/>
      <c r="B480" s="40"/>
      <c r="C480" s="40"/>
      <c r="D480" s="46"/>
      <c r="E480" s="139" t="s">
        <v>672</v>
      </c>
      <c r="F480" s="145"/>
      <c r="G480" s="145">
        <f>G481</f>
        <v>0</v>
      </c>
      <c r="H480" s="145">
        <f>H481</f>
        <v>0</v>
      </c>
      <c r="I480" s="145">
        <f>I481</f>
        <v>0</v>
      </c>
      <c r="J480" s="145">
        <f>J481</f>
        <v>0</v>
      </c>
      <c r="K480" s="145">
        <f>K481</f>
        <v>0</v>
      </c>
      <c r="L480" s="128">
        <f t="shared" si="126"/>
        <v>0</v>
      </c>
      <c r="M480" s="128">
        <f t="shared" si="117"/>
        <v>0</v>
      </c>
      <c r="N480" s="128">
        <f t="shared" si="118"/>
        <v>0</v>
      </c>
      <c r="O480" s="128">
        <f t="shared" si="119"/>
        <v>0</v>
      </c>
      <c r="P480" s="128">
        <f t="shared" si="120"/>
        <v>0</v>
      </c>
      <c r="Q480" s="128">
        <f t="shared" si="122"/>
        <v>0</v>
      </c>
      <c r="R480" s="128">
        <f t="shared" si="123"/>
        <v>0</v>
      </c>
      <c r="S480" s="128">
        <f t="shared" si="121"/>
        <v>0</v>
      </c>
      <c r="T480" s="146">
        <f t="shared" si="127"/>
        <v>0</v>
      </c>
      <c r="U480" s="128">
        <f t="shared" si="124"/>
        <v>0</v>
      </c>
      <c r="V480" s="129"/>
    </row>
    <row r="481" spans="1:22" ht="12.75" customHeight="1">
      <c r="A481" s="41"/>
      <c r="B481" s="39"/>
      <c r="C481" s="39"/>
      <c r="D481" s="37"/>
      <c r="E481" s="135" t="s">
        <v>526</v>
      </c>
      <c r="F481" s="127" t="s">
        <v>525</v>
      </c>
      <c r="G481" s="150">
        <f>H481+I481</f>
        <v>0</v>
      </c>
      <c r="H481" s="150">
        <v>0</v>
      </c>
      <c r="I481" s="150">
        <v>0</v>
      </c>
      <c r="J481" s="128">
        <f t="shared" si="116"/>
        <v>0</v>
      </c>
      <c r="K481" s="128">
        <f t="shared" si="125"/>
        <v>0</v>
      </c>
      <c r="L481" s="128">
        <f t="shared" si="126"/>
        <v>0</v>
      </c>
      <c r="M481" s="128">
        <f t="shared" si="117"/>
        <v>0</v>
      </c>
      <c r="N481" s="128">
        <f t="shared" si="118"/>
        <v>0</v>
      </c>
      <c r="O481" s="128">
        <f t="shared" si="119"/>
        <v>0</v>
      </c>
      <c r="P481" s="128">
        <f t="shared" si="120"/>
        <v>0</v>
      </c>
      <c r="Q481" s="128">
        <f t="shared" si="122"/>
        <v>0</v>
      </c>
      <c r="R481" s="128">
        <f t="shared" si="123"/>
        <v>0</v>
      </c>
      <c r="S481" s="128">
        <f t="shared" si="121"/>
        <v>0</v>
      </c>
      <c r="T481" s="146">
        <f t="shared" si="127"/>
        <v>0</v>
      </c>
      <c r="U481" s="128">
        <f t="shared" si="124"/>
        <v>0</v>
      </c>
      <c r="V481" s="136"/>
    </row>
    <row r="482" spans="1:22" s="174" customFormat="1" ht="12.75" customHeight="1">
      <c r="A482" s="179" t="s">
        <v>315</v>
      </c>
      <c r="B482" s="172" t="s">
        <v>304</v>
      </c>
      <c r="C482" s="172" t="s">
        <v>224</v>
      </c>
      <c r="D482" s="172" t="s">
        <v>206</v>
      </c>
      <c r="E482" s="159" t="s">
        <v>316</v>
      </c>
      <c r="F482" s="160"/>
      <c r="G482" s="160">
        <f aca="true" t="shared" si="129" ref="G482:L482">G484</f>
        <v>0</v>
      </c>
      <c r="H482" s="160">
        <f t="shared" si="129"/>
        <v>0</v>
      </c>
      <c r="I482" s="160">
        <f t="shared" si="129"/>
        <v>0</v>
      </c>
      <c r="J482" s="160">
        <f t="shared" si="129"/>
        <v>0</v>
      </c>
      <c r="K482" s="160">
        <f t="shared" si="129"/>
        <v>0</v>
      </c>
      <c r="L482" s="160">
        <f t="shared" si="129"/>
        <v>0</v>
      </c>
      <c r="M482" s="128">
        <f t="shared" si="117"/>
        <v>0</v>
      </c>
      <c r="N482" s="128">
        <f t="shared" si="118"/>
        <v>0</v>
      </c>
      <c r="O482" s="128">
        <f t="shared" si="119"/>
        <v>0</v>
      </c>
      <c r="P482" s="128">
        <f t="shared" si="120"/>
        <v>0</v>
      </c>
      <c r="Q482" s="128">
        <f t="shared" si="122"/>
        <v>0</v>
      </c>
      <c r="R482" s="128">
        <f t="shared" si="123"/>
        <v>0</v>
      </c>
      <c r="S482" s="128">
        <f t="shared" si="121"/>
        <v>0</v>
      </c>
      <c r="T482" s="146">
        <f t="shared" si="127"/>
        <v>0</v>
      </c>
      <c r="U482" s="128">
        <f t="shared" si="124"/>
        <v>0</v>
      </c>
      <c r="V482" s="173"/>
    </row>
    <row r="483" spans="1:22" ht="12.75" customHeight="1">
      <c r="A483" s="41"/>
      <c r="B483" s="39"/>
      <c r="C483" s="39"/>
      <c r="D483" s="37"/>
      <c r="E483" s="135" t="s">
        <v>5</v>
      </c>
      <c r="F483" s="37"/>
      <c r="G483" s="37"/>
      <c r="H483" s="37"/>
      <c r="I483" s="37"/>
      <c r="J483" s="128">
        <f t="shared" si="116"/>
        <v>0</v>
      </c>
      <c r="K483" s="128">
        <f t="shared" si="125"/>
        <v>0</v>
      </c>
      <c r="L483" s="128">
        <f t="shared" si="126"/>
        <v>0</v>
      </c>
      <c r="M483" s="128">
        <f t="shared" si="117"/>
        <v>0</v>
      </c>
      <c r="N483" s="128">
        <f t="shared" si="118"/>
        <v>0</v>
      </c>
      <c r="O483" s="128">
        <f t="shared" si="119"/>
        <v>0</v>
      </c>
      <c r="P483" s="128">
        <f t="shared" si="120"/>
        <v>0</v>
      </c>
      <c r="Q483" s="128">
        <f t="shared" si="122"/>
        <v>0</v>
      </c>
      <c r="R483" s="128">
        <f t="shared" si="123"/>
        <v>0</v>
      </c>
      <c r="S483" s="128">
        <f t="shared" si="121"/>
        <v>0</v>
      </c>
      <c r="T483" s="146">
        <f t="shared" si="127"/>
        <v>0</v>
      </c>
      <c r="U483" s="128">
        <f t="shared" si="124"/>
        <v>0</v>
      </c>
      <c r="V483" s="136"/>
    </row>
    <row r="484" spans="1:22" s="130" customFormat="1" ht="21" customHeight="1">
      <c r="A484" s="45"/>
      <c r="B484" s="40"/>
      <c r="C484" s="40"/>
      <c r="D484" s="46"/>
      <c r="E484" s="139" t="s">
        <v>673</v>
      </c>
      <c r="F484" s="145"/>
      <c r="G484" s="145">
        <f aca="true" t="shared" si="130" ref="G484:L484">G485</f>
        <v>0</v>
      </c>
      <c r="H484" s="145">
        <f t="shared" si="130"/>
        <v>0</v>
      </c>
      <c r="I484" s="145">
        <f t="shared" si="130"/>
        <v>0</v>
      </c>
      <c r="J484" s="145">
        <f t="shared" si="130"/>
        <v>0</v>
      </c>
      <c r="K484" s="145">
        <f t="shared" si="130"/>
        <v>0</v>
      </c>
      <c r="L484" s="145">
        <f t="shared" si="130"/>
        <v>0</v>
      </c>
      <c r="M484" s="128">
        <f t="shared" si="117"/>
        <v>0</v>
      </c>
      <c r="N484" s="128">
        <f t="shared" si="118"/>
        <v>0</v>
      </c>
      <c r="O484" s="128">
        <f t="shared" si="119"/>
        <v>0</v>
      </c>
      <c r="P484" s="128">
        <f t="shared" si="120"/>
        <v>0</v>
      </c>
      <c r="Q484" s="128">
        <f t="shared" si="122"/>
        <v>0</v>
      </c>
      <c r="R484" s="128">
        <f t="shared" si="123"/>
        <v>0</v>
      </c>
      <c r="S484" s="128">
        <f t="shared" si="121"/>
        <v>0</v>
      </c>
      <c r="T484" s="146">
        <f t="shared" si="127"/>
        <v>0</v>
      </c>
      <c r="U484" s="128">
        <f t="shared" si="124"/>
        <v>0</v>
      </c>
      <c r="V484" s="129"/>
    </row>
    <row r="485" spans="1:22" ht="12.75" customHeight="1">
      <c r="A485" s="41"/>
      <c r="B485" s="39"/>
      <c r="C485" s="39"/>
      <c r="D485" s="37"/>
      <c r="E485" s="135" t="s">
        <v>526</v>
      </c>
      <c r="F485" s="127" t="s">
        <v>525</v>
      </c>
      <c r="G485" s="150">
        <f>H485+I485</f>
        <v>0</v>
      </c>
      <c r="H485" s="150">
        <v>0</v>
      </c>
      <c r="I485" s="150">
        <v>0</v>
      </c>
      <c r="J485" s="128">
        <f t="shared" si="116"/>
        <v>0</v>
      </c>
      <c r="K485" s="128">
        <f t="shared" si="125"/>
        <v>0</v>
      </c>
      <c r="L485" s="128">
        <f t="shared" si="126"/>
        <v>0</v>
      </c>
      <c r="M485" s="128">
        <f t="shared" si="117"/>
        <v>0</v>
      </c>
      <c r="N485" s="128">
        <f t="shared" si="118"/>
        <v>0</v>
      </c>
      <c r="O485" s="128">
        <f t="shared" si="119"/>
        <v>0</v>
      </c>
      <c r="P485" s="128">
        <f t="shared" si="120"/>
        <v>0</v>
      </c>
      <c r="Q485" s="128">
        <f t="shared" si="122"/>
        <v>0</v>
      </c>
      <c r="R485" s="128">
        <f t="shared" si="123"/>
        <v>0</v>
      </c>
      <c r="S485" s="128">
        <f t="shared" si="121"/>
        <v>0</v>
      </c>
      <c r="T485" s="146">
        <f t="shared" si="127"/>
        <v>0</v>
      </c>
      <c r="U485" s="128">
        <f t="shared" si="124"/>
        <v>0</v>
      </c>
      <c r="V485" s="136"/>
    </row>
    <row r="486" spans="1:22" s="174" customFormat="1" ht="12.75" customHeight="1">
      <c r="A486" s="179" t="s">
        <v>317</v>
      </c>
      <c r="B486" s="172" t="s">
        <v>304</v>
      </c>
      <c r="C486" s="172" t="s">
        <v>224</v>
      </c>
      <c r="D486" s="172" t="s">
        <v>240</v>
      </c>
      <c r="E486" s="159" t="s">
        <v>318</v>
      </c>
      <c r="F486" s="160"/>
      <c r="G486" s="160">
        <f aca="true" t="shared" si="131" ref="G486:L486">G488+G495</f>
        <v>128928</v>
      </c>
      <c r="H486" s="160">
        <f t="shared" si="131"/>
        <v>57000</v>
      </c>
      <c r="I486" s="160">
        <f t="shared" si="131"/>
        <v>71928</v>
      </c>
      <c r="J486" s="160">
        <f t="shared" si="131"/>
        <v>194156.402</v>
      </c>
      <c r="K486" s="160">
        <f t="shared" si="131"/>
        <v>90060</v>
      </c>
      <c r="L486" s="160">
        <f t="shared" si="131"/>
        <v>104096.402</v>
      </c>
      <c r="M486" s="128">
        <f t="shared" si="117"/>
        <v>65228.402</v>
      </c>
      <c r="N486" s="128">
        <f t="shared" si="118"/>
        <v>33060</v>
      </c>
      <c r="O486" s="128">
        <f t="shared" si="119"/>
        <v>32168.402000000002</v>
      </c>
      <c r="P486" s="128">
        <f t="shared" si="120"/>
        <v>226683.4824</v>
      </c>
      <c r="Q486" s="128">
        <f t="shared" si="122"/>
        <v>101767.8</v>
      </c>
      <c r="R486" s="128">
        <f t="shared" si="123"/>
        <v>124915.6824</v>
      </c>
      <c r="S486" s="128">
        <f t="shared" si="121"/>
        <v>266931.78888</v>
      </c>
      <c r="T486" s="146">
        <f t="shared" si="127"/>
        <v>117032.97</v>
      </c>
      <c r="U486" s="128">
        <f t="shared" si="124"/>
        <v>149898.81888</v>
      </c>
      <c r="V486" s="173"/>
    </row>
    <row r="487" spans="1:22" ht="12.75" customHeight="1">
      <c r="A487" s="41"/>
      <c r="B487" s="39"/>
      <c r="C487" s="39"/>
      <c r="D487" s="37"/>
      <c r="E487" s="135" t="s">
        <v>5</v>
      </c>
      <c r="F487" s="37"/>
      <c r="G487" s="37"/>
      <c r="H487" s="37"/>
      <c r="I487" s="37"/>
      <c r="J487" s="128">
        <f t="shared" si="116"/>
        <v>0</v>
      </c>
      <c r="K487" s="128">
        <f t="shared" si="125"/>
        <v>0</v>
      </c>
      <c r="L487" s="128">
        <f t="shared" si="126"/>
        <v>0</v>
      </c>
      <c r="M487" s="128">
        <f t="shared" si="117"/>
        <v>0</v>
      </c>
      <c r="N487" s="128">
        <f t="shared" si="118"/>
        <v>0</v>
      </c>
      <c r="O487" s="128">
        <f t="shared" si="119"/>
        <v>0</v>
      </c>
      <c r="P487" s="128">
        <f t="shared" si="120"/>
        <v>0</v>
      </c>
      <c r="Q487" s="128">
        <f t="shared" si="122"/>
        <v>0</v>
      </c>
      <c r="R487" s="128">
        <f t="shared" si="123"/>
        <v>0</v>
      </c>
      <c r="S487" s="128">
        <f t="shared" si="121"/>
        <v>0</v>
      </c>
      <c r="T487" s="146">
        <f t="shared" si="127"/>
        <v>0</v>
      </c>
      <c r="U487" s="128">
        <f t="shared" si="124"/>
        <v>0</v>
      </c>
      <c r="V487" s="136"/>
    </row>
    <row r="488" spans="1:22" s="130" customFormat="1" ht="18.75" customHeight="1">
      <c r="A488" s="45"/>
      <c r="B488" s="40"/>
      <c r="C488" s="40"/>
      <c r="D488" s="46"/>
      <c r="E488" s="139" t="s">
        <v>674</v>
      </c>
      <c r="F488" s="145"/>
      <c r="G488" s="145">
        <f aca="true" t="shared" si="132" ref="G488:L488">G489+G490+G491+G494+G492+G493</f>
        <v>128928</v>
      </c>
      <c r="H488" s="145">
        <f t="shared" si="132"/>
        <v>57000</v>
      </c>
      <c r="I488" s="145">
        <f t="shared" si="132"/>
        <v>71928</v>
      </c>
      <c r="J488" s="145">
        <f t="shared" si="132"/>
        <v>194156.402</v>
      </c>
      <c r="K488" s="145">
        <f t="shared" si="132"/>
        <v>90060</v>
      </c>
      <c r="L488" s="145">
        <f t="shared" si="132"/>
        <v>104096.402</v>
      </c>
      <c r="M488" s="128">
        <f t="shared" si="117"/>
        <v>65228.402</v>
      </c>
      <c r="N488" s="128">
        <f t="shared" si="118"/>
        <v>33060</v>
      </c>
      <c r="O488" s="128">
        <f t="shared" si="119"/>
        <v>32168.402000000002</v>
      </c>
      <c r="P488" s="128">
        <f t="shared" si="120"/>
        <v>226683.4824</v>
      </c>
      <c r="Q488" s="128">
        <f t="shared" si="122"/>
        <v>101767.8</v>
      </c>
      <c r="R488" s="128">
        <f t="shared" si="123"/>
        <v>124915.6824</v>
      </c>
      <c r="S488" s="128">
        <f t="shared" si="121"/>
        <v>266931.78888</v>
      </c>
      <c r="T488" s="146">
        <f t="shared" si="127"/>
        <v>117032.97</v>
      </c>
      <c r="U488" s="128">
        <f t="shared" si="124"/>
        <v>149898.81888</v>
      </c>
      <c r="V488" s="129"/>
    </row>
    <row r="489" spans="1:22" ht="12.75" customHeight="1">
      <c r="A489" s="41"/>
      <c r="B489" s="39"/>
      <c r="C489" s="39"/>
      <c r="D489" s="37"/>
      <c r="E489" s="135" t="s">
        <v>401</v>
      </c>
      <c r="F489" s="127" t="s">
        <v>400</v>
      </c>
      <c r="G489" s="150">
        <f aca="true" t="shared" si="133" ref="G489:G494">H489+I489</f>
        <v>4500</v>
      </c>
      <c r="H489" s="150">
        <v>4500</v>
      </c>
      <c r="I489" s="150">
        <v>0</v>
      </c>
      <c r="J489" s="128">
        <f t="shared" si="116"/>
        <v>7110</v>
      </c>
      <c r="K489" s="128">
        <f t="shared" si="125"/>
        <v>7110</v>
      </c>
      <c r="L489" s="128">
        <f t="shared" si="126"/>
        <v>0</v>
      </c>
      <c r="M489" s="128">
        <f t="shared" si="117"/>
        <v>2610</v>
      </c>
      <c r="N489" s="128">
        <f t="shared" si="118"/>
        <v>2610</v>
      </c>
      <c r="O489" s="128">
        <f t="shared" si="119"/>
        <v>0</v>
      </c>
      <c r="P489" s="128">
        <f t="shared" si="120"/>
        <v>8034.3</v>
      </c>
      <c r="Q489" s="128">
        <f t="shared" si="122"/>
        <v>8034.3</v>
      </c>
      <c r="R489" s="128">
        <f t="shared" si="123"/>
        <v>0</v>
      </c>
      <c r="S489" s="128">
        <f t="shared" si="121"/>
        <v>9239.445</v>
      </c>
      <c r="T489" s="146">
        <f t="shared" si="127"/>
        <v>9239.445</v>
      </c>
      <c r="U489" s="128">
        <f t="shared" si="124"/>
        <v>0</v>
      </c>
      <c r="V489" s="136"/>
    </row>
    <row r="490" spans="1:22" ht="12.75" customHeight="1">
      <c r="A490" s="41"/>
      <c r="B490" s="39"/>
      <c r="C490" s="39"/>
      <c r="D490" s="37"/>
      <c r="E490" s="135" t="s">
        <v>423</v>
      </c>
      <c r="F490" s="127" t="s">
        <v>424</v>
      </c>
      <c r="G490" s="150">
        <f t="shared" si="133"/>
        <v>15000</v>
      </c>
      <c r="H490" s="150">
        <v>15000</v>
      </c>
      <c r="I490" s="150">
        <v>0</v>
      </c>
      <c r="J490" s="128">
        <f t="shared" si="116"/>
        <v>23700</v>
      </c>
      <c r="K490" s="128">
        <f t="shared" si="125"/>
        <v>23700</v>
      </c>
      <c r="L490" s="128">
        <f t="shared" si="126"/>
        <v>0</v>
      </c>
      <c r="M490" s="128">
        <f t="shared" si="117"/>
        <v>8700</v>
      </c>
      <c r="N490" s="128">
        <f t="shared" si="118"/>
        <v>8700</v>
      </c>
      <c r="O490" s="128">
        <f t="shared" si="119"/>
        <v>0</v>
      </c>
      <c r="P490" s="128">
        <f t="shared" si="120"/>
        <v>26781</v>
      </c>
      <c r="Q490" s="128">
        <f t="shared" si="122"/>
        <v>26781</v>
      </c>
      <c r="R490" s="128">
        <f t="shared" si="123"/>
        <v>0</v>
      </c>
      <c r="S490" s="128">
        <f t="shared" si="121"/>
        <v>30798.15</v>
      </c>
      <c r="T490" s="146">
        <f t="shared" si="127"/>
        <v>30798.15</v>
      </c>
      <c r="U490" s="128">
        <f t="shared" si="124"/>
        <v>0</v>
      </c>
      <c r="V490" s="136"/>
    </row>
    <row r="491" spans="1:22" ht="12.75" customHeight="1">
      <c r="A491" s="41"/>
      <c r="B491" s="39"/>
      <c r="C491" s="39"/>
      <c r="D491" s="37"/>
      <c r="E491" s="135" t="s">
        <v>804</v>
      </c>
      <c r="F491" s="127">
        <v>4269</v>
      </c>
      <c r="G491" s="150">
        <f t="shared" si="133"/>
        <v>30000</v>
      </c>
      <c r="H491" s="150">
        <v>30000</v>
      </c>
      <c r="I491" s="150">
        <v>0</v>
      </c>
      <c r="J491" s="128">
        <f t="shared" si="116"/>
        <v>47400</v>
      </c>
      <c r="K491" s="128">
        <f t="shared" si="125"/>
        <v>47400</v>
      </c>
      <c r="L491" s="128">
        <f t="shared" si="126"/>
        <v>0</v>
      </c>
      <c r="M491" s="128">
        <f t="shared" si="117"/>
        <v>17400</v>
      </c>
      <c r="N491" s="128">
        <f t="shared" si="118"/>
        <v>17400</v>
      </c>
      <c r="O491" s="128">
        <f t="shared" si="119"/>
        <v>0</v>
      </c>
      <c r="P491" s="128">
        <f t="shared" si="120"/>
        <v>53562</v>
      </c>
      <c r="Q491" s="128">
        <f t="shared" si="122"/>
        <v>53562</v>
      </c>
      <c r="R491" s="128">
        <f t="shared" si="123"/>
        <v>0</v>
      </c>
      <c r="S491" s="128">
        <f t="shared" si="121"/>
        <v>61596.3</v>
      </c>
      <c r="T491" s="146">
        <f t="shared" si="127"/>
        <v>61596.3</v>
      </c>
      <c r="U491" s="128">
        <f t="shared" si="124"/>
        <v>0</v>
      </c>
      <c r="V491" s="136"/>
    </row>
    <row r="492" spans="1:22" ht="21" customHeight="1">
      <c r="A492" s="41"/>
      <c r="B492" s="39"/>
      <c r="C492" s="39"/>
      <c r="D492" s="37"/>
      <c r="E492" s="135" t="s">
        <v>716</v>
      </c>
      <c r="F492" s="127">
        <v>4727</v>
      </c>
      <c r="G492" s="150">
        <f t="shared" si="133"/>
        <v>7500</v>
      </c>
      <c r="H492" s="150">
        <v>7500</v>
      </c>
      <c r="I492" s="150">
        <v>0</v>
      </c>
      <c r="J492" s="128">
        <f t="shared" si="116"/>
        <v>11850</v>
      </c>
      <c r="K492" s="128">
        <f t="shared" si="125"/>
        <v>11850</v>
      </c>
      <c r="L492" s="128">
        <f t="shared" si="126"/>
        <v>0</v>
      </c>
      <c r="M492" s="128">
        <f t="shared" si="117"/>
        <v>4350</v>
      </c>
      <c r="N492" s="128">
        <f t="shared" si="118"/>
        <v>4350</v>
      </c>
      <c r="O492" s="128">
        <f t="shared" si="119"/>
        <v>0</v>
      </c>
      <c r="P492" s="128">
        <f t="shared" si="120"/>
        <v>13390.5</v>
      </c>
      <c r="Q492" s="128">
        <f t="shared" si="122"/>
        <v>13390.5</v>
      </c>
      <c r="R492" s="128">
        <f t="shared" si="123"/>
        <v>0</v>
      </c>
      <c r="S492" s="128">
        <f t="shared" si="121"/>
        <v>15399.075</v>
      </c>
      <c r="T492" s="146">
        <f t="shared" si="127"/>
        <v>15399.075</v>
      </c>
      <c r="U492" s="128">
        <f t="shared" si="124"/>
        <v>0</v>
      </c>
      <c r="V492" s="136"/>
    </row>
    <row r="493" spans="1:22" ht="21" customHeight="1">
      <c r="A493" s="41"/>
      <c r="B493" s="39"/>
      <c r="C493" s="39"/>
      <c r="D493" s="37"/>
      <c r="E493" s="135" t="s">
        <v>799</v>
      </c>
      <c r="F493" s="127">
        <v>5113</v>
      </c>
      <c r="G493" s="150">
        <f t="shared" si="133"/>
        <v>68638.3</v>
      </c>
      <c r="H493" s="150">
        <v>0</v>
      </c>
      <c r="I493" s="150">
        <v>68638.3</v>
      </c>
      <c r="J493" s="128">
        <f t="shared" si="116"/>
        <v>98635.5</v>
      </c>
      <c r="K493" s="128">
        <f t="shared" si="125"/>
        <v>0</v>
      </c>
      <c r="L493" s="128">
        <v>98635.5</v>
      </c>
      <c r="M493" s="128">
        <f t="shared" si="117"/>
        <v>29997.199999999997</v>
      </c>
      <c r="N493" s="128">
        <f t="shared" si="118"/>
        <v>0</v>
      </c>
      <c r="O493" s="128">
        <f t="shared" si="119"/>
        <v>29997.199999999997</v>
      </c>
      <c r="P493" s="128">
        <f t="shared" si="120"/>
        <v>118362.6</v>
      </c>
      <c r="Q493" s="128">
        <f t="shared" si="122"/>
        <v>0</v>
      </c>
      <c r="R493" s="128">
        <f t="shared" si="123"/>
        <v>118362.6</v>
      </c>
      <c r="S493" s="128">
        <f t="shared" si="121"/>
        <v>142035.12</v>
      </c>
      <c r="T493" s="146">
        <f t="shared" si="127"/>
        <v>0</v>
      </c>
      <c r="U493" s="128">
        <f t="shared" si="124"/>
        <v>142035.12</v>
      </c>
      <c r="V493" s="136"/>
    </row>
    <row r="494" spans="1:22" ht="21" customHeight="1">
      <c r="A494" s="41"/>
      <c r="B494" s="39"/>
      <c r="C494" s="39"/>
      <c r="D494" s="37"/>
      <c r="E494" s="135" t="s">
        <v>734</v>
      </c>
      <c r="F494" s="127">
        <v>5134</v>
      </c>
      <c r="G494" s="150">
        <f t="shared" si="133"/>
        <v>3289.7</v>
      </c>
      <c r="H494" s="150">
        <v>0</v>
      </c>
      <c r="I494" s="150">
        <v>3289.7</v>
      </c>
      <c r="J494" s="128">
        <f t="shared" si="116"/>
        <v>5460.902</v>
      </c>
      <c r="K494" s="128">
        <f t="shared" si="125"/>
        <v>0</v>
      </c>
      <c r="L494" s="128">
        <f t="shared" si="126"/>
        <v>5460.902</v>
      </c>
      <c r="M494" s="128">
        <f t="shared" si="117"/>
        <v>2171.202</v>
      </c>
      <c r="N494" s="128">
        <f t="shared" si="118"/>
        <v>0</v>
      </c>
      <c r="O494" s="128">
        <f t="shared" si="119"/>
        <v>2171.202</v>
      </c>
      <c r="P494" s="128">
        <f t="shared" si="120"/>
        <v>6553.0824</v>
      </c>
      <c r="Q494" s="128">
        <f t="shared" si="122"/>
        <v>0</v>
      </c>
      <c r="R494" s="128">
        <f t="shared" si="123"/>
        <v>6553.0824</v>
      </c>
      <c r="S494" s="128">
        <f t="shared" si="121"/>
        <v>7863.69888</v>
      </c>
      <c r="T494" s="146">
        <f t="shared" si="127"/>
        <v>0</v>
      </c>
      <c r="U494" s="128">
        <f t="shared" si="124"/>
        <v>7863.69888</v>
      </c>
      <c r="V494" s="136"/>
    </row>
    <row r="495" spans="1:22" s="130" customFormat="1" ht="16.5" customHeight="1">
      <c r="A495" s="45"/>
      <c r="B495" s="40"/>
      <c r="C495" s="40"/>
      <c r="D495" s="46"/>
      <c r="E495" s="139" t="s">
        <v>675</v>
      </c>
      <c r="F495" s="145"/>
      <c r="G495" s="145">
        <f>G496</f>
        <v>0</v>
      </c>
      <c r="H495" s="145">
        <f>H496</f>
        <v>0</v>
      </c>
      <c r="I495" s="145">
        <f>I496</f>
        <v>0</v>
      </c>
      <c r="J495" s="128">
        <f t="shared" si="116"/>
        <v>0</v>
      </c>
      <c r="K495" s="145">
        <f>K496</f>
        <v>0</v>
      </c>
      <c r="L495" s="145">
        <f>L496</f>
        <v>0</v>
      </c>
      <c r="M495" s="128">
        <f t="shared" si="117"/>
        <v>0</v>
      </c>
      <c r="N495" s="128">
        <f t="shared" si="118"/>
        <v>0</v>
      </c>
      <c r="O495" s="128">
        <f t="shared" si="119"/>
        <v>0</v>
      </c>
      <c r="P495" s="128">
        <f t="shared" si="120"/>
        <v>0</v>
      </c>
      <c r="Q495" s="128">
        <f t="shared" si="122"/>
        <v>0</v>
      </c>
      <c r="R495" s="128">
        <f t="shared" si="123"/>
        <v>0</v>
      </c>
      <c r="S495" s="128">
        <f t="shared" si="121"/>
        <v>0</v>
      </c>
      <c r="T495" s="146">
        <f t="shared" si="127"/>
        <v>0</v>
      </c>
      <c r="U495" s="128">
        <f t="shared" si="124"/>
        <v>0</v>
      </c>
      <c r="V495" s="129"/>
    </row>
    <row r="496" spans="1:22" ht="12.75" customHeight="1">
      <c r="A496" s="41"/>
      <c r="B496" s="39"/>
      <c r="C496" s="39"/>
      <c r="D496" s="37"/>
      <c r="E496" s="135" t="s">
        <v>458</v>
      </c>
      <c r="F496" s="127" t="s">
        <v>459</v>
      </c>
      <c r="G496" s="150">
        <f>H496+I496</f>
        <v>0</v>
      </c>
      <c r="H496" s="150">
        <v>0</v>
      </c>
      <c r="I496" s="150">
        <v>0</v>
      </c>
      <c r="J496" s="128">
        <f t="shared" si="116"/>
        <v>0</v>
      </c>
      <c r="K496" s="128">
        <f t="shared" si="125"/>
        <v>0</v>
      </c>
      <c r="L496" s="128">
        <f t="shared" si="126"/>
        <v>0</v>
      </c>
      <c r="M496" s="128">
        <f t="shared" si="117"/>
        <v>0</v>
      </c>
      <c r="N496" s="128">
        <f t="shared" si="118"/>
        <v>0</v>
      </c>
      <c r="O496" s="128">
        <f t="shared" si="119"/>
        <v>0</v>
      </c>
      <c r="P496" s="128">
        <f t="shared" si="120"/>
        <v>0</v>
      </c>
      <c r="Q496" s="128">
        <f t="shared" si="122"/>
        <v>0</v>
      </c>
      <c r="R496" s="128">
        <f t="shared" si="123"/>
        <v>0</v>
      </c>
      <c r="S496" s="128">
        <f t="shared" si="121"/>
        <v>0</v>
      </c>
      <c r="T496" s="146">
        <f t="shared" si="127"/>
        <v>0</v>
      </c>
      <c r="U496" s="128">
        <f t="shared" si="124"/>
        <v>0</v>
      </c>
      <c r="V496" s="136"/>
    </row>
    <row r="497" spans="1:22" s="174" customFormat="1" ht="12.75" customHeight="1">
      <c r="A497" s="179" t="s">
        <v>319</v>
      </c>
      <c r="B497" s="172" t="s">
        <v>304</v>
      </c>
      <c r="C497" s="172" t="s">
        <v>224</v>
      </c>
      <c r="D497" s="172" t="s">
        <v>213</v>
      </c>
      <c r="E497" s="159" t="s">
        <v>320</v>
      </c>
      <c r="F497" s="160"/>
      <c r="G497" s="160">
        <f>G499+G501+G503+G508</f>
        <v>0</v>
      </c>
      <c r="H497" s="160">
        <f>H499+H501+H503+H508</f>
        <v>0</v>
      </c>
      <c r="I497" s="160">
        <f>I499+I501+I503+I508</f>
        <v>0</v>
      </c>
      <c r="J497" s="128">
        <f t="shared" si="116"/>
        <v>0</v>
      </c>
      <c r="K497" s="128">
        <f t="shared" si="125"/>
        <v>0</v>
      </c>
      <c r="L497" s="128">
        <f t="shared" si="126"/>
        <v>0</v>
      </c>
      <c r="M497" s="128">
        <f t="shared" si="117"/>
        <v>0</v>
      </c>
      <c r="N497" s="128">
        <f t="shared" si="118"/>
        <v>0</v>
      </c>
      <c r="O497" s="128">
        <f t="shared" si="119"/>
        <v>0</v>
      </c>
      <c r="P497" s="128">
        <f t="shared" si="120"/>
        <v>0</v>
      </c>
      <c r="Q497" s="128">
        <f t="shared" si="122"/>
        <v>0</v>
      </c>
      <c r="R497" s="128">
        <f t="shared" si="123"/>
        <v>0</v>
      </c>
      <c r="S497" s="128">
        <f t="shared" si="121"/>
        <v>0</v>
      </c>
      <c r="T497" s="146">
        <f t="shared" si="127"/>
        <v>0</v>
      </c>
      <c r="U497" s="128">
        <f t="shared" si="124"/>
        <v>0</v>
      </c>
      <c r="V497" s="173"/>
    </row>
    <row r="498" spans="1:22" ht="12.75" customHeight="1">
      <c r="A498" s="41"/>
      <c r="B498" s="39"/>
      <c r="C498" s="39"/>
      <c r="D498" s="37"/>
      <c r="E498" s="135" t="s">
        <v>5</v>
      </c>
      <c r="F498" s="37"/>
      <c r="G498" s="37"/>
      <c r="H498" s="37"/>
      <c r="I498" s="37"/>
      <c r="J498" s="128">
        <f t="shared" si="116"/>
        <v>0</v>
      </c>
      <c r="K498" s="128">
        <f t="shared" si="125"/>
        <v>0</v>
      </c>
      <c r="L498" s="128">
        <f t="shared" si="126"/>
        <v>0</v>
      </c>
      <c r="M498" s="128">
        <f t="shared" si="117"/>
        <v>0</v>
      </c>
      <c r="N498" s="128">
        <f t="shared" si="118"/>
        <v>0</v>
      </c>
      <c r="O498" s="128">
        <f t="shared" si="119"/>
        <v>0</v>
      </c>
      <c r="P498" s="128">
        <f t="shared" si="120"/>
        <v>0</v>
      </c>
      <c r="Q498" s="128">
        <f t="shared" si="122"/>
        <v>0</v>
      </c>
      <c r="R498" s="128">
        <f t="shared" si="123"/>
        <v>0</v>
      </c>
      <c r="S498" s="128">
        <f t="shared" si="121"/>
        <v>0</v>
      </c>
      <c r="T498" s="146">
        <f t="shared" si="127"/>
        <v>0</v>
      </c>
      <c r="U498" s="128">
        <f t="shared" si="124"/>
        <v>0</v>
      </c>
      <c r="V498" s="136"/>
    </row>
    <row r="499" spans="1:22" s="130" customFormat="1" ht="22.5" customHeight="1">
      <c r="A499" s="45"/>
      <c r="B499" s="40"/>
      <c r="C499" s="40"/>
      <c r="D499" s="46"/>
      <c r="E499" s="139" t="s">
        <v>676</v>
      </c>
      <c r="F499" s="145"/>
      <c r="G499" s="145">
        <f>G500</f>
        <v>0</v>
      </c>
      <c r="H499" s="145">
        <f>H500</f>
        <v>0</v>
      </c>
      <c r="I499" s="145">
        <f>I500</f>
        <v>0</v>
      </c>
      <c r="J499" s="128">
        <f t="shared" si="116"/>
        <v>0</v>
      </c>
      <c r="K499" s="128">
        <f t="shared" si="125"/>
        <v>0</v>
      </c>
      <c r="L499" s="128">
        <f t="shared" si="126"/>
        <v>0</v>
      </c>
      <c r="M499" s="128">
        <f t="shared" si="117"/>
        <v>0</v>
      </c>
      <c r="N499" s="128">
        <f t="shared" si="118"/>
        <v>0</v>
      </c>
      <c r="O499" s="128">
        <f t="shared" si="119"/>
        <v>0</v>
      </c>
      <c r="P499" s="128">
        <f t="shared" si="120"/>
        <v>0</v>
      </c>
      <c r="Q499" s="128">
        <f t="shared" si="122"/>
        <v>0</v>
      </c>
      <c r="R499" s="128">
        <f t="shared" si="123"/>
        <v>0</v>
      </c>
      <c r="S499" s="128">
        <f t="shared" si="121"/>
        <v>0</v>
      </c>
      <c r="T499" s="146">
        <f t="shared" si="127"/>
        <v>0</v>
      </c>
      <c r="U499" s="128">
        <f t="shared" si="124"/>
        <v>0</v>
      </c>
      <c r="V499" s="129"/>
    </row>
    <row r="500" spans="1:22" ht="21" customHeight="1">
      <c r="A500" s="41"/>
      <c r="B500" s="39"/>
      <c r="C500" s="39"/>
      <c r="D500" s="37"/>
      <c r="E500" s="135" t="s">
        <v>458</v>
      </c>
      <c r="F500" s="127" t="s">
        <v>459</v>
      </c>
      <c r="G500" s="150">
        <f>H500+I500</f>
        <v>0</v>
      </c>
      <c r="H500" s="150">
        <v>0</v>
      </c>
      <c r="I500" s="150">
        <v>0</v>
      </c>
      <c r="J500" s="128">
        <f t="shared" si="116"/>
        <v>0</v>
      </c>
      <c r="K500" s="128">
        <f t="shared" si="125"/>
        <v>0</v>
      </c>
      <c r="L500" s="128">
        <f t="shared" si="126"/>
        <v>0</v>
      </c>
      <c r="M500" s="128">
        <f t="shared" si="117"/>
        <v>0</v>
      </c>
      <c r="N500" s="128">
        <f t="shared" si="118"/>
        <v>0</v>
      </c>
      <c r="O500" s="128">
        <f t="shared" si="119"/>
        <v>0</v>
      </c>
      <c r="P500" s="128">
        <f t="shared" si="120"/>
        <v>0</v>
      </c>
      <c r="Q500" s="128">
        <f t="shared" si="122"/>
        <v>0</v>
      </c>
      <c r="R500" s="128">
        <f t="shared" si="123"/>
        <v>0</v>
      </c>
      <c r="S500" s="128">
        <f t="shared" si="121"/>
        <v>0</v>
      </c>
      <c r="T500" s="146">
        <f t="shared" si="127"/>
        <v>0</v>
      </c>
      <c r="U500" s="128">
        <f t="shared" si="124"/>
        <v>0</v>
      </c>
      <c r="V500" s="136"/>
    </row>
    <row r="501" spans="1:22" s="130" customFormat="1" ht="17.25" customHeight="1">
      <c r="A501" s="45"/>
      <c r="B501" s="40"/>
      <c r="C501" s="40"/>
      <c r="D501" s="46"/>
      <c r="E501" s="139" t="s">
        <v>677</v>
      </c>
      <c r="F501" s="145"/>
      <c r="G501" s="145">
        <f>G502</f>
        <v>0</v>
      </c>
      <c r="H501" s="145">
        <f>H502</f>
        <v>0</v>
      </c>
      <c r="I501" s="145">
        <f>I502</f>
        <v>0</v>
      </c>
      <c r="J501" s="128">
        <f t="shared" si="116"/>
        <v>0</v>
      </c>
      <c r="K501" s="128">
        <f t="shared" si="125"/>
        <v>0</v>
      </c>
      <c r="L501" s="128">
        <f t="shared" si="126"/>
        <v>0</v>
      </c>
      <c r="M501" s="128">
        <f t="shared" si="117"/>
        <v>0</v>
      </c>
      <c r="N501" s="128">
        <f t="shared" si="118"/>
        <v>0</v>
      </c>
      <c r="O501" s="128">
        <f t="shared" si="119"/>
        <v>0</v>
      </c>
      <c r="P501" s="128">
        <f t="shared" si="120"/>
        <v>0</v>
      </c>
      <c r="Q501" s="128">
        <f t="shared" si="122"/>
        <v>0</v>
      </c>
      <c r="R501" s="128">
        <f t="shared" si="123"/>
        <v>0</v>
      </c>
      <c r="S501" s="128">
        <f t="shared" si="121"/>
        <v>0</v>
      </c>
      <c r="T501" s="146">
        <f t="shared" si="127"/>
        <v>0</v>
      </c>
      <c r="U501" s="128">
        <f t="shared" si="124"/>
        <v>0</v>
      </c>
      <c r="V501" s="129"/>
    </row>
    <row r="502" spans="1:22" ht="24.75" customHeight="1">
      <c r="A502" s="41"/>
      <c r="B502" s="39"/>
      <c r="C502" s="39"/>
      <c r="D502" s="37"/>
      <c r="E502" s="135" t="s">
        <v>458</v>
      </c>
      <c r="F502" s="127" t="s">
        <v>459</v>
      </c>
      <c r="G502" s="150">
        <f>H502+I502</f>
        <v>0</v>
      </c>
      <c r="H502" s="150">
        <v>0</v>
      </c>
      <c r="I502" s="150">
        <v>0</v>
      </c>
      <c r="J502" s="128">
        <f t="shared" si="116"/>
        <v>0</v>
      </c>
      <c r="K502" s="128">
        <f t="shared" si="125"/>
        <v>0</v>
      </c>
      <c r="L502" s="128">
        <f t="shared" si="126"/>
        <v>0</v>
      </c>
      <c r="M502" s="128">
        <f t="shared" si="117"/>
        <v>0</v>
      </c>
      <c r="N502" s="128">
        <f t="shared" si="118"/>
        <v>0</v>
      </c>
      <c r="O502" s="128">
        <f t="shared" si="119"/>
        <v>0</v>
      </c>
      <c r="P502" s="128">
        <f t="shared" si="120"/>
        <v>0</v>
      </c>
      <c r="Q502" s="128">
        <f t="shared" si="122"/>
        <v>0</v>
      </c>
      <c r="R502" s="128">
        <f t="shared" si="123"/>
        <v>0</v>
      </c>
      <c r="S502" s="128">
        <f t="shared" si="121"/>
        <v>0</v>
      </c>
      <c r="T502" s="146">
        <f t="shared" si="127"/>
        <v>0</v>
      </c>
      <c r="U502" s="128">
        <f t="shared" si="124"/>
        <v>0</v>
      </c>
      <c r="V502" s="136"/>
    </row>
    <row r="503" spans="1:22" s="130" customFormat="1" ht="15.75" customHeight="1">
      <c r="A503" s="45"/>
      <c r="B503" s="40"/>
      <c r="C503" s="40"/>
      <c r="D503" s="46"/>
      <c r="E503" s="139" t="s">
        <v>678</v>
      </c>
      <c r="F503" s="145"/>
      <c r="G503" s="145">
        <f>G504+G505</f>
        <v>0</v>
      </c>
      <c r="H503" s="145">
        <f>H504+H505</f>
        <v>0</v>
      </c>
      <c r="I503" s="145">
        <f>I504+I505</f>
        <v>0</v>
      </c>
      <c r="J503" s="128">
        <f t="shared" si="116"/>
        <v>0</v>
      </c>
      <c r="K503" s="128">
        <f t="shared" si="125"/>
        <v>0</v>
      </c>
      <c r="L503" s="128">
        <f t="shared" si="126"/>
        <v>0</v>
      </c>
      <c r="M503" s="128">
        <f t="shared" si="117"/>
        <v>0</v>
      </c>
      <c r="N503" s="128">
        <f t="shared" si="118"/>
        <v>0</v>
      </c>
      <c r="O503" s="128">
        <f t="shared" si="119"/>
        <v>0</v>
      </c>
      <c r="P503" s="128">
        <f t="shared" si="120"/>
        <v>0</v>
      </c>
      <c r="Q503" s="128">
        <f t="shared" si="122"/>
        <v>0</v>
      </c>
      <c r="R503" s="128">
        <f t="shared" si="123"/>
        <v>0</v>
      </c>
      <c r="S503" s="128">
        <f t="shared" si="121"/>
        <v>0</v>
      </c>
      <c r="T503" s="146">
        <f t="shared" si="127"/>
        <v>0</v>
      </c>
      <c r="U503" s="128">
        <f t="shared" si="124"/>
        <v>0</v>
      </c>
      <c r="V503" s="129"/>
    </row>
    <row r="504" spans="1:22" ht="12.75" customHeight="1">
      <c r="A504" s="41"/>
      <c r="B504" s="39"/>
      <c r="C504" s="39"/>
      <c r="D504" s="37"/>
      <c r="E504" s="135" t="s">
        <v>526</v>
      </c>
      <c r="F504" s="127" t="s">
        <v>525</v>
      </c>
      <c r="G504" s="150">
        <f>H504+I504</f>
        <v>0</v>
      </c>
      <c r="H504" s="150">
        <v>0</v>
      </c>
      <c r="I504" s="150">
        <v>0</v>
      </c>
      <c r="J504" s="128">
        <f t="shared" si="116"/>
        <v>0</v>
      </c>
      <c r="K504" s="128">
        <f t="shared" si="125"/>
        <v>0</v>
      </c>
      <c r="L504" s="128">
        <f t="shared" si="126"/>
        <v>0</v>
      </c>
      <c r="M504" s="128">
        <f t="shared" si="117"/>
        <v>0</v>
      </c>
      <c r="N504" s="128">
        <f t="shared" si="118"/>
        <v>0</v>
      </c>
      <c r="O504" s="128">
        <f t="shared" si="119"/>
        <v>0</v>
      </c>
      <c r="P504" s="128">
        <f t="shared" si="120"/>
        <v>0</v>
      </c>
      <c r="Q504" s="128">
        <f t="shared" si="122"/>
        <v>0</v>
      </c>
      <c r="R504" s="128">
        <f t="shared" si="123"/>
        <v>0</v>
      </c>
      <c r="S504" s="128">
        <f t="shared" si="121"/>
        <v>0</v>
      </c>
      <c r="T504" s="146">
        <f t="shared" si="127"/>
        <v>0</v>
      </c>
      <c r="U504" s="128">
        <f t="shared" si="124"/>
        <v>0</v>
      </c>
      <c r="V504" s="136"/>
    </row>
    <row r="505" spans="1:22" ht="12.75" customHeight="1">
      <c r="A505" s="41"/>
      <c r="B505" s="39"/>
      <c r="C505" s="39"/>
      <c r="D505" s="37"/>
      <c r="E505" s="135" t="s">
        <v>534</v>
      </c>
      <c r="F505" s="127" t="s">
        <v>535</v>
      </c>
      <c r="G505" s="150">
        <f>H505+I505</f>
        <v>0</v>
      </c>
      <c r="H505" s="150">
        <v>0</v>
      </c>
      <c r="I505" s="150">
        <v>0</v>
      </c>
      <c r="J505" s="128">
        <f t="shared" si="116"/>
        <v>0</v>
      </c>
      <c r="K505" s="128">
        <f t="shared" si="125"/>
        <v>0</v>
      </c>
      <c r="L505" s="128">
        <f t="shared" si="126"/>
        <v>0</v>
      </c>
      <c r="M505" s="128">
        <f t="shared" si="117"/>
        <v>0</v>
      </c>
      <c r="N505" s="128">
        <f t="shared" si="118"/>
        <v>0</v>
      </c>
      <c r="O505" s="128">
        <f t="shared" si="119"/>
        <v>0</v>
      </c>
      <c r="P505" s="128">
        <f t="shared" si="120"/>
        <v>0</v>
      </c>
      <c r="Q505" s="128">
        <f t="shared" si="122"/>
        <v>0</v>
      </c>
      <c r="R505" s="128">
        <f t="shared" si="123"/>
        <v>0</v>
      </c>
      <c r="S505" s="128">
        <f t="shared" si="121"/>
        <v>0</v>
      </c>
      <c r="T505" s="146">
        <f t="shared" si="127"/>
        <v>0</v>
      </c>
      <c r="U505" s="128">
        <f t="shared" si="124"/>
        <v>0</v>
      </c>
      <c r="V505" s="136"/>
    </row>
    <row r="506" spans="1:22" s="174" customFormat="1" ht="12.75" customHeight="1">
      <c r="A506" s="179" t="s">
        <v>321</v>
      </c>
      <c r="B506" s="172" t="s">
        <v>304</v>
      </c>
      <c r="C506" s="172" t="s">
        <v>224</v>
      </c>
      <c r="D506" s="172" t="s">
        <v>253</v>
      </c>
      <c r="E506" s="159" t="s">
        <v>322</v>
      </c>
      <c r="F506" s="160"/>
      <c r="G506" s="160">
        <f>G508</f>
        <v>0</v>
      </c>
      <c r="H506" s="160">
        <f>H508</f>
        <v>0</v>
      </c>
      <c r="I506" s="160">
        <f>I508</f>
        <v>0</v>
      </c>
      <c r="J506" s="128">
        <f t="shared" si="116"/>
        <v>0</v>
      </c>
      <c r="K506" s="128">
        <f t="shared" si="125"/>
        <v>0</v>
      </c>
      <c r="L506" s="128">
        <f t="shared" si="126"/>
        <v>0</v>
      </c>
      <c r="M506" s="128">
        <f t="shared" si="117"/>
        <v>0</v>
      </c>
      <c r="N506" s="128">
        <f t="shared" si="118"/>
        <v>0</v>
      </c>
      <c r="O506" s="128">
        <f t="shared" si="119"/>
        <v>0</v>
      </c>
      <c r="P506" s="128">
        <f t="shared" si="120"/>
        <v>0</v>
      </c>
      <c r="Q506" s="128">
        <f t="shared" si="122"/>
        <v>0</v>
      </c>
      <c r="R506" s="128">
        <f t="shared" si="123"/>
        <v>0</v>
      </c>
      <c r="S506" s="128">
        <f t="shared" si="121"/>
        <v>0</v>
      </c>
      <c r="T506" s="146">
        <f t="shared" si="127"/>
        <v>0</v>
      </c>
      <c r="U506" s="128">
        <f t="shared" si="124"/>
        <v>0</v>
      </c>
      <c r="V506" s="173"/>
    </row>
    <row r="507" spans="1:22" ht="12.75" customHeight="1">
      <c r="A507" s="41"/>
      <c r="B507" s="39"/>
      <c r="C507" s="39"/>
      <c r="D507" s="37"/>
      <c r="E507" s="135" t="s">
        <v>5</v>
      </c>
      <c r="F507" s="37"/>
      <c r="G507" s="37"/>
      <c r="H507" s="37"/>
      <c r="I507" s="37"/>
      <c r="J507" s="128">
        <f t="shared" si="116"/>
        <v>0</v>
      </c>
      <c r="K507" s="128">
        <f t="shared" si="125"/>
        <v>0</v>
      </c>
      <c r="L507" s="128">
        <f t="shared" si="126"/>
        <v>0</v>
      </c>
      <c r="M507" s="128">
        <f t="shared" si="117"/>
        <v>0</v>
      </c>
      <c r="N507" s="128">
        <f t="shared" si="118"/>
        <v>0</v>
      </c>
      <c r="O507" s="128">
        <f t="shared" si="119"/>
        <v>0</v>
      </c>
      <c r="P507" s="128">
        <f t="shared" si="120"/>
        <v>0</v>
      </c>
      <c r="Q507" s="128">
        <f t="shared" si="122"/>
        <v>0</v>
      </c>
      <c r="R507" s="128">
        <f t="shared" si="123"/>
        <v>0</v>
      </c>
      <c r="S507" s="128">
        <f t="shared" si="121"/>
        <v>0</v>
      </c>
      <c r="T507" s="146">
        <f t="shared" si="127"/>
        <v>0</v>
      </c>
      <c r="U507" s="128">
        <f t="shared" si="124"/>
        <v>0</v>
      </c>
      <c r="V507" s="136"/>
    </row>
    <row r="508" spans="1:22" s="130" customFormat="1" ht="20.25" customHeight="1">
      <c r="A508" s="45"/>
      <c r="B508" s="40"/>
      <c r="C508" s="40"/>
      <c r="D508" s="46"/>
      <c r="E508" s="139" t="s">
        <v>679</v>
      </c>
      <c r="F508" s="145"/>
      <c r="G508" s="145">
        <f>G509+G510</f>
        <v>0</v>
      </c>
      <c r="H508" s="145">
        <f>H509+H510</f>
        <v>0</v>
      </c>
      <c r="I508" s="145">
        <f>I509+I510</f>
        <v>0</v>
      </c>
      <c r="J508" s="128">
        <f t="shared" si="116"/>
        <v>0</v>
      </c>
      <c r="K508" s="128">
        <f t="shared" si="125"/>
        <v>0</v>
      </c>
      <c r="L508" s="128">
        <f t="shared" si="126"/>
        <v>0</v>
      </c>
      <c r="M508" s="128">
        <f t="shared" si="117"/>
        <v>0</v>
      </c>
      <c r="N508" s="128">
        <f t="shared" si="118"/>
        <v>0</v>
      </c>
      <c r="O508" s="128">
        <f t="shared" si="119"/>
        <v>0</v>
      </c>
      <c r="P508" s="128">
        <f t="shared" si="120"/>
        <v>0</v>
      </c>
      <c r="Q508" s="128">
        <f t="shared" si="122"/>
        <v>0</v>
      </c>
      <c r="R508" s="128">
        <f t="shared" si="123"/>
        <v>0</v>
      </c>
      <c r="S508" s="128">
        <f t="shared" si="121"/>
        <v>0</v>
      </c>
      <c r="T508" s="146">
        <f t="shared" si="127"/>
        <v>0</v>
      </c>
      <c r="U508" s="128">
        <f t="shared" si="124"/>
        <v>0</v>
      </c>
      <c r="V508" s="129"/>
    </row>
    <row r="509" spans="1:22" ht="12.75" customHeight="1">
      <c r="A509" s="41"/>
      <c r="B509" s="39"/>
      <c r="C509" s="39"/>
      <c r="D509" s="37"/>
      <c r="E509" s="135" t="s">
        <v>423</v>
      </c>
      <c r="F509" s="127" t="s">
        <v>424</v>
      </c>
      <c r="G509" s="150">
        <f>H509+I509</f>
        <v>0</v>
      </c>
      <c r="H509" s="150">
        <v>0</v>
      </c>
      <c r="I509" s="150">
        <v>0</v>
      </c>
      <c r="J509" s="128">
        <f t="shared" si="116"/>
        <v>0</v>
      </c>
      <c r="K509" s="128">
        <f t="shared" si="125"/>
        <v>0</v>
      </c>
      <c r="L509" s="128">
        <f t="shared" si="126"/>
        <v>0</v>
      </c>
      <c r="M509" s="128">
        <f t="shared" si="117"/>
        <v>0</v>
      </c>
      <c r="N509" s="128">
        <f t="shared" si="118"/>
        <v>0</v>
      </c>
      <c r="O509" s="128">
        <f t="shared" si="119"/>
        <v>0</v>
      </c>
      <c r="P509" s="128">
        <f t="shared" si="120"/>
        <v>0</v>
      </c>
      <c r="Q509" s="128">
        <f t="shared" si="122"/>
        <v>0</v>
      </c>
      <c r="R509" s="128">
        <f t="shared" si="123"/>
        <v>0</v>
      </c>
      <c r="S509" s="128">
        <f t="shared" si="121"/>
        <v>0</v>
      </c>
      <c r="T509" s="146">
        <f t="shared" si="127"/>
        <v>0</v>
      </c>
      <c r="U509" s="128">
        <f t="shared" si="124"/>
        <v>0</v>
      </c>
      <c r="V509" s="136"/>
    </row>
    <row r="510" spans="1:22" ht="12.75" customHeight="1">
      <c r="A510" s="41"/>
      <c r="B510" s="39"/>
      <c r="C510" s="39"/>
      <c r="D510" s="37"/>
      <c r="E510" s="135" t="s">
        <v>526</v>
      </c>
      <c r="F510" s="127" t="s">
        <v>525</v>
      </c>
      <c r="G510" s="150">
        <f>H510+I510</f>
        <v>0</v>
      </c>
      <c r="H510" s="150">
        <v>0</v>
      </c>
      <c r="I510" s="150">
        <v>0</v>
      </c>
      <c r="J510" s="128">
        <f t="shared" si="116"/>
        <v>0</v>
      </c>
      <c r="K510" s="128">
        <f t="shared" si="125"/>
        <v>0</v>
      </c>
      <c r="L510" s="128">
        <f t="shared" si="126"/>
        <v>0</v>
      </c>
      <c r="M510" s="128">
        <f t="shared" si="117"/>
        <v>0</v>
      </c>
      <c r="N510" s="128">
        <f t="shared" si="118"/>
        <v>0</v>
      </c>
      <c r="O510" s="128">
        <f t="shared" si="119"/>
        <v>0</v>
      </c>
      <c r="P510" s="128">
        <f t="shared" si="120"/>
        <v>0</v>
      </c>
      <c r="Q510" s="128">
        <f t="shared" si="122"/>
        <v>0</v>
      </c>
      <c r="R510" s="128">
        <f t="shared" si="123"/>
        <v>0</v>
      </c>
      <c r="S510" s="128">
        <f t="shared" si="121"/>
        <v>0</v>
      </c>
      <c r="T510" s="146">
        <f t="shared" si="127"/>
        <v>0</v>
      </c>
      <c r="U510" s="128">
        <f t="shared" si="124"/>
        <v>0</v>
      </c>
      <c r="V510" s="136"/>
    </row>
    <row r="511" spans="1:22" s="174" customFormat="1" ht="35.25" customHeight="1">
      <c r="A511" s="177">
        <v>2830</v>
      </c>
      <c r="B511" s="178" t="s">
        <v>304</v>
      </c>
      <c r="C511" s="178">
        <v>3</v>
      </c>
      <c r="D511" s="145" t="s">
        <v>197</v>
      </c>
      <c r="E511" s="176" t="s">
        <v>776</v>
      </c>
      <c r="F511" s="172"/>
      <c r="G511" s="162">
        <f>H511+I511</f>
        <v>3500</v>
      </c>
      <c r="H511" s="162">
        <f>H513</f>
        <v>3500</v>
      </c>
      <c r="I511" s="162">
        <f>I513</f>
        <v>0</v>
      </c>
      <c r="J511" s="128">
        <f>K511+L511</f>
        <v>5530</v>
      </c>
      <c r="K511" s="162">
        <f>K513</f>
        <v>5530</v>
      </c>
      <c r="L511" s="128">
        <f t="shared" si="126"/>
        <v>0</v>
      </c>
      <c r="M511" s="128">
        <f t="shared" si="117"/>
        <v>2030</v>
      </c>
      <c r="N511" s="128">
        <f t="shared" si="118"/>
        <v>2030</v>
      </c>
      <c r="O511" s="128">
        <f t="shared" si="119"/>
        <v>0</v>
      </c>
      <c r="P511" s="128">
        <f t="shared" si="120"/>
        <v>6248.9</v>
      </c>
      <c r="Q511" s="128">
        <f t="shared" si="122"/>
        <v>6248.9</v>
      </c>
      <c r="R511" s="128">
        <f t="shared" si="123"/>
        <v>0</v>
      </c>
      <c r="S511" s="128">
        <f t="shared" si="121"/>
        <v>7186.235</v>
      </c>
      <c r="T511" s="146">
        <f t="shared" si="127"/>
        <v>7186.235</v>
      </c>
      <c r="U511" s="128">
        <f t="shared" si="124"/>
        <v>0</v>
      </c>
      <c r="V511" s="173"/>
    </row>
    <row r="512" spans="1:22" ht="12.75" customHeight="1">
      <c r="A512" s="126"/>
      <c r="B512" s="127"/>
      <c r="C512" s="127"/>
      <c r="D512" s="127"/>
      <c r="E512" s="181" t="s">
        <v>717</v>
      </c>
      <c r="F512" s="127"/>
      <c r="G512" s="127"/>
      <c r="H512" s="127"/>
      <c r="I512" s="127"/>
      <c r="J512" s="128">
        <f t="shared" si="116"/>
        <v>0</v>
      </c>
      <c r="K512" s="128">
        <f t="shared" si="125"/>
        <v>0</v>
      </c>
      <c r="L512" s="128">
        <f t="shared" si="126"/>
        <v>0</v>
      </c>
      <c r="M512" s="128">
        <f t="shared" si="117"/>
        <v>0</v>
      </c>
      <c r="N512" s="128">
        <f t="shared" si="118"/>
        <v>0</v>
      </c>
      <c r="O512" s="128">
        <f t="shared" si="119"/>
        <v>0</v>
      </c>
      <c r="P512" s="128">
        <f t="shared" si="120"/>
        <v>0</v>
      </c>
      <c r="Q512" s="128">
        <f t="shared" si="122"/>
        <v>0</v>
      </c>
      <c r="R512" s="128">
        <f t="shared" si="123"/>
        <v>0</v>
      </c>
      <c r="S512" s="128">
        <f t="shared" si="121"/>
        <v>0</v>
      </c>
      <c r="T512" s="146">
        <f t="shared" si="127"/>
        <v>0</v>
      </c>
      <c r="U512" s="128">
        <f t="shared" si="124"/>
        <v>0</v>
      </c>
      <c r="V512" s="136"/>
    </row>
    <row r="513" spans="1:22" ht="12.75" customHeight="1">
      <c r="A513" s="62">
        <v>2832</v>
      </c>
      <c r="B513" s="38" t="s">
        <v>304</v>
      </c>
      <c r="C513" s="38">
        <v>3</v>
      </c>
      <c r="D513" s="38">
        <v>2</v>
      </c>
      <c r="E513" s="181" t="s">
        <v>777</v>
      </c>
      <c r="F513" s="127"/>
      <c r="G513" s="150">
        <f>H513+I513</f>
        <v>3500</v>
      </c>
      <c r="H513" s="150">
        <f>H514</f>
        <v>3500</v>
      </c>
      <c r="I513" s="150">
        <f>I514</f>
        <v>0</v>
      </c>
      <c r="J513" s="128">
        <f t="shared" si="116"/>
        <v>5530</v>
      </c>
      <c r="K513" s="150">
        <f>K514</f>
        <v>5530</v>
      </c>
      <c r="L513" s="128">
        <f t="shared" si="126"/>
        <v>0</v>
      </c>
      <c r="M513" s="128">
        <f t="shared" si="117"/>
        <v>2030</v>
      </c>
      <c r="N513" s="128">
        <f t="shared" si="118"/>
        <v>2030</v>
      </c>
      <c r="O513" s="128">
        <f t="shared" si="119"/>
        <v>0</v>
      </c>
      <c r="P513" s="128">
        <f t="shared" si="120"/>
        <v>6248.9</v>
      </c>
      <c r="Q513" s="128">
        <f t="shared" si="122"/>
        <v>6248.9</v>
      </c>
      <c r="R513" s="128">
        <f t="shared" si="123"/>
        <v>0</v>
      </c>
      <c r="S513" s="128">
        <f t="shared" si="121"/>
        <v>7186.235</v>
      </c>
      <c r="T513" s="146">
        <f t="shared" si="127"/>
        <v>7186.235</v>
      </c>
      <c r="U513" s="128">
        <f t="shared" si="124"/>
        <v>0</v>
      </c>
      <c r="V513" s="136"/>
    </row>
    <row r="514" spans="1:22" ht="12.75" customHeight="1">
      <c r="A514" s="41"/>
      <c r="B514" s="39"/>
      <c r="C514" s="39"/>
      <c r="D514" s="37"/>
      <c r="E514" s="135" t="s">
        <v>743</v>
      </c>
      <c r="F514" s="127">
        <v>4239</v>
      </c>
      <c r="G514" s="150">
        <f>H514+I514</f>
        <v>3500</v>
      </c>
      <c r="H514" s="150">
        <v>3500</v>
      </c>
      <c r="I514" s="150">
        <v>0</v>
      </c>
      <c r="J514" s="128">
        <f t="shared" si="116"/>
        <v>5530</v>
      </c>
      <c r="K514" s="128">
        <f t="shared" si="125"/>
        <v>5530</v>
      </c>
      <c r="L514" s="128">
        <f t="shared" si="126"/>
        <v>0</v>
      </c>
      <c r="M514" s="128">
        <f t="shared" si="117"/>
        <v>2030</v>
      </c>
      <c r="N514" s="128">
        <f t="shared" si="118"/>
        <v>2030</v>
      </c>
      <c r="O514" s="128">
        <f t="shared" si="119"/>
        <v>0</v>
      </c>
      <c r="P514" s="128">
        <f t="shared" si="120"/>
        <v>6248.9</v>
      </c>
      <c r="Q514" s="128">
        <f t="shared" si="122"/>
        <v>6248.9</v>
      </c>
      <c r="R514" s="128">
        <f t="shared" si="123"/>
        <v>0</v>
      </c>
      <c r="S514" s="128">
        <f t="shared" si="121"/>
        <v>7186.235</v>
      </c>
      <c r="T514" s="146">
        <f t="shared" si="127"/>
        <v>7186.235</v>
      </c>
      <c r="U514" s="128">
        <f t="shared" si="124"/>
        <v>0</v>
      </c>
      <c r="V514" s="136"/>
    </row>
    <row r="515" spans="1:22" s="142" customFormat="1" ht="28.5" customHeight="1">
      <c r="A515" s="177" t="s">
        <v>323</v>
      </c>
      <c r="B515" s="178" t="s">
        <v>304</v>
      </c>
      <c r="C515" s="178" t="s">
        <v>240</v>
      </c>
      <c r="D515" s="145" t="s">
        <v>197</v>
      </c>
      <c r="E515" s="139" t="s">
        <v>324</v>
      </c>
      <c r="F515" s="145"/>
      <c r="G515" s="145">
        <f aca="true" t="shared" si="134" ref="G515:L515">G517+G521+G523</f>
        <v>38882.5</v>
      </c>
      <c r="H515" s="145">
        <f t="shared" si="134"/>
        <v>38882.5</v>
      </c>
      <c r="I515" s="145">
        <f t="shared" si="134"/>
        <v>0</v>
      </c>
      <c r="J515" s="145">
        <f t="shared" si="134"/>
        <v>62068</v>
      </c>
      <c r="K515" s="145">
        <f t="shared" si="134"/>
        <v>62068</v>
      </c>
      <c r="L515" s="145">
        <f t="shared" si="134"/>
        <v>0</v>
      </c>
      <c r="M515" s="128">
        <f t="shared" si="117"/>
        <v>23185.5</v>
      </c>
      <c r="N515" s="128">
        <f t="shared" si="118"/>
        <v>23185.5</v>
      </c>
      <c r="O515" s="128">
        <f t="shared" si="119"/>
        <v>0</v>
      </c>
      <c r="P515" s="128">
        <f t="shared" si="120"/>
        <v>70136.84</v>
      </c>
      <c r="Q515" s="145">
        <f>Q517+Q521+Q523</f>
        <v>70136.84</v>
      </c>
      <c r="R515" s="145">
        <f>R517+R521+R523</f>
        <v>0</v>
      </c>
      <c r="S515" s="128">
        <f t="shared" si="121"/>
        <v>80657.366</v>
      </c>
      <c r="T515" s="145">
        <f>T517+T521+T523</f>
        <v>80657.366</v>
      </c>
      <c r="U515" s="145">
        <f>U517+U521+U523</f>
        <v>0</v>
      </c>
      <c r="V515" s="141"/>
    </row>
    <row r="516" spans="1:22" ht="12.75" customHeight="1">
      <c r="A516" s="41"/>
      <c r="B516" s="39"/>
      <c r="C516" s="39"/>
      <c r="D516" s="37"/>
      <c r="E516" s="135" t="s">
        <v>202</v>
      </c>
      <c r="F516" s="37"/>
      <c r="G516" s="37"/>
      <c r="H516" s="37"/>
      <c r="I516" s="37"/>
      <c r="J516" s="128">
        <f t="shared" si="116"/>
        <v>0</v>
      </c>
      <c r="K516" s="128">
        <f t="shared" si="125"/>
        <v>0</v>
      </c>
      <c r="L516" s="128">
        <f t="shared" si="126"/>
        <v>0</v>
      </c>
      <c r="M516" s="128">
        <f t="shared" si="117"/>
        <v>0</v>
      </c>
      <c r="N516" s="128">
        <f t="shared" si="118"/>
        <v>0</v>
      </c>
      <c r="O516" s="128">
        <f t="shared" si="119"/>
        <v>0</v>
      </c>
      <c r="P516" s="128">
        <f t="shared" si="120"/>
        <v>0</v>
      </c>
      <c r="Q516" s="128">
        <f t="shared" si="122"/>
        <v>0</v>
      </c>
      <c r="R516" s="128">
        <f t="shared" si="123"/>
        <v>0</v>
      </c>
      <c r="S516" s="128">
        <f t="shared" si="121"/>
        <v>0</v>
      </c>
      <c r="T516" s="146">
        <f t="shared" si="127"/>
        <v>0</v>
      </c>
      <c r="U516" s="128">
        <f t="shared" si="124"/>
        <v>0</v>
      </c>
      <c r="V516" s="136"/>
    </row>
    <row r="517" spans="1:22" s="174" customFormat="1" ht="12.75" customHeight="1">
      <c r="A517" s="179" t="s">
        <v>325</v>
      </c>
      <c r="B517" s="172" t="s">
        <v>304</v>
      </c>
      <c r="C517" s="172" t="s">
        <v>240</v>
      </c>
      <c r="D517" s="172" t="s">
        <v>200</v>
      </c>
      <c r="E517" s="159" t="s">
        <v>326</v>
      </c>
      <c r="F517" s="160"/>
      <c r="G517" s="160">
        <f>G519</f>
        <v>0</v>
      </c>
      <c r="H517" s="160">
        <f>H519</f>
        <v>0</v>
      </c>
      <c r="I517" s="160">
        <f>I519</f>
        <v>0</v>
      </c>
      <c r="J517" s="128">
        <f t="shared" si="116"/>
        <v>0</v>
      </c>
      <c r="K517" s="128">
        <f t="shared" si="125"/>
        <v>0</v>
      </c>
      <c r="L517" s="128">
        <f t="shared" si="126"/>
        <v>0</v>
      </c>
      <c r="M517" s="128">
        <f t="shared" si="117"/>
        <v>0</v>
      </c>
      <c r="N517" s="128">
        <f t="shared" si="118"/>
        <v>0</v>
      </c>
      <c r="O517" s="128">
        <f t="shared" si="119"/>
        <v>0</v>
      </c>
      <c r="P517" s="128">
        <f t="shared" si="120"/>
        <v>0</v>
      </c>
      <c r="Q517" s="128">
        <f t="shared" si="122"/>
        <v>0</v>
      </c>
      <c r="R517" s="128">
        <f t="shared" si="123"/>
        <v>0</v>
      </c>
      <c r="S517" s="128">
        <f t="shared" si="121"/>
        <v>0</v>
      </c>
      <c r="T517" s="146">
        <f t="shared" si="127"/>
        <v>0</v>
      </c>
      <c r="U517" s="128">
        <f t="shared" si="124"/>
        <v>0</v>
      </c>
      <c r="V517" s="173"/>
    </row>
    <row r="518" spans="1:22" ht="12.75" customHeight="1">
      <c r="A518" s="41"/>
      <c r="B518" s="39"/>
      <c r="C518" s="39"/>
      <c r="D518" s="37"/>
      <c r="E518" s="135" t="s">
        <v>5</v>
      </c>
      <c r="F518" s="37"/>
      <c r="G518" s="37"/>
      <c r="H518" s="37"/>
      <c r="I518" s="37"/>
      <c r="J518" s="128">
        <f t="shared" si="116"/>
        <v>0</v>
      </c>
      <c r="K518" s="128">
        <f t="shared" si="125"/>
        <v>0</v>
      </c>
      <c r="L518" s="128">
        <f t="shared" si="126"/>
        <v>0</v>
      </c>
      <c r="M518" s="128">
        <f t="shared" si="117"/>
        <v>0</v>
      </c>
      <c r="N518" s="128">
        <f t="shared" si="118"/>
        <v>0</v>
      </c>
      <c r="O518" s="128">
        <f t="shared" si="119"/>
        <v>0</v>
      </c>
      <c r="P518" s="128">
        <f t="shared" si="120"/>
        <v>0</v>
      </c>
      <c r="Q518" s="128">
        <f t="shared" si="122"/>
        <v>0</v>
      </c>
      <c r="R518" s="128">
        <f t="shared" si="123"/>
        <v>0</v>
      </c>
      <c r="S518" s="128">
        <f t="shared" si="121"/>
        <v>0</v>
      </c>
      <c r="T518" s="146">
        <f t="shared" si="127"/>
        <v>0</v>
      </c>
      <c r="U518" s="128">
        <f t="shared" si="124"/>
        <v>0</v>
      </c>
      <c r="V518" s="136"/>
    </row>
    <row r="519" spans="1:22" s="130" customFormat="1" ht="18" customHeight="1">
      <c r="A519" s="45"/>
      <c r="B519" s="40"/>
      <c r="C519" s="40"/>
      <c r="D519" s="46"/>
      <c r="E519" s="139" t="s">
        <v>680</v>
      </c>
      <c r="F519" s="145"/>
      <c r="G519" s="145">
        <f>G520</f>
        <v>0</v>
      </c>
      <c r="H519" s="145">
        <f>H520</f>
        <v>0</v>
      </c>
      <c r="I519" s="145">
        <f>I520</f>
        <v>0</v>
      </c>
      <c r="J519" s="128">
        <f t="shared" si="116"/>
        <v>0</v>
      </c>
      <c r="K519" s="128">
        <f t="shared" si="125"/>
        <v>0</v>
      </c>
      <c r="L519" s="128">
        <f t="shared" si="126"/>
        <v>0</v>
      </c>
      <c r="M519" s="128">
        <f t="shared" si="117"/>
        <v>0</v>
      </c>
      <c r="N519" s="128">
        <f t="shared" si="118"/>
        <v>0</v>
      </c>
      <c r="O519" s="128">
        <f t="shared" si="119"/>
        <v>0</v>
      </c>
      <c r="P519" s="128">
        <f t="shared" si="120"/>
        <v>0</v>
      </c>
      <c r="Q519" s="128">
        <f t="shared" si="122"/>
        <v>0</v>
      </c>
      <c r="R519" s="128">
        <f t="shared" si="123"/>
        <v>0</v>
      </c>
      <c r="S519" s="128">
        <f t="shared" si="121"/>
        <v>0</v>
      </c>
      <c r="T519" s="146">
        <f t="shared" si="127"/>
        <v>0</v>
      </c>
      <c r="U519" s="128">
        <f t="shared" si="124"/>
        <v>0</v>
      </c>
      <c r="V519" s="129"/>
    </row>
    <row r="520" spans="1:22" ht="12.75" customHeight="1">
      <c r="A520" s="41"/>
      <c r="B520" s="39"/>
      <c r="C520" s="39"/>
      <c r="D520" s="37"/>
      <c r="E520" s="135" t="s">
        <v>731</v>
      </c>
      <c r="F520" s="127">
        <v>4229</v>
      </c>
      <c r="G520" s="150">
        <f>H520+I520</f>
        <v>0</v>
      </c>
      <c r="H520" s="150">
        <v>0</v>
      </c>
      <c r="I520" s="150">
        <v>0</v>
      </c>
      <c r="J520" s="128">
        <f t="shared" si="116"/>
        <v>0</v>
      </c>
      <c r="K520" s="128">
        <f t="shared" si="125"/>
        <v>0</v>
      </c>
      <c r="L520" s="128">
        <f t="shared" si="126"/>
        <v>0</v>
      </c>
      <c r="M520" s="128">
        <f t="shared" si="117"/>
        <v>0</v>
      </c>
      <c r="N520" s="128">
        <f t="shared" si="118"/>
        <v>0</v>
      </c>
      <c r="O520" s="128">
        <f t="shared" si="119"/>
        <v>0</v>
      </c>
      <c r="P520" s="128">
        <f t="shared" si="120"/>
        <v>0</v>
      </c>
      <c r="Q520" s="128">
        <f t="shared" si="122"/>
        <v>0</v>
      </c>
      <c r="R520" s="128">
        <f t="shared" si="123"/>
        <v>0</v>
      </c>
      <c r="S520" s="128">
        <f t="shared" si="121"/>
        <v>0</v>
      </c>
      <c r="T520" s="146">
        <f t="shared" si="127"/>
        <v>0</v>
      </c>
      <c r="U520" s="128">
        <f t="shared" si="124"/>
        <v>0</v>
      </c>
      <c r="V520" s="136"/>
    </row>
    <row r="521" spans="1:22" s="174" customFormat="1" ht="24" customHeight="1">
      <c r="A521" s="169">
        <v>2842</v>
      </c>
      <c r="B521" s="172" t="s">
        <v>304</v>
      </c>
      <c r="C521" s="172" t="s">
        <v>240</v>
      </c>
      <c r="D521" s="172">
        <v>2</v>
      </c>
      <c r="E521" s="182" t="s">
        <v>778</v>
      </c>
      <c r="F521" s="172"/>
      <c r="G521" s="162">
        <f>G522</f>
        <v>0</v>
      </c>
      <c r="H521" s="162">
        <f>H522</f>
        <v>0</v>
      </c>
      <c r="I521" s="162">
        <f>I522</f>
        <v>0</v>
      </c>
      <c r="J521" s="128">
        <f t="shared" si="116"/>
        <v>0</v>
      </c>
      <c r="K521" s="128">
        <f t="shared" si="125"/>
        <v>0</v>
      </c>
      <c r="L521" s="128">
        <f t="shared" si="126"/>
        <v>0</v>
      </c>
      <c r="M521" s="128">
        <f t="shared" si="117"/>
        <v>0</v>
      </c>
      <c r="N521" s="128">
        <f t="shared" si="118"/>
        <v>0</v>
      </c>
      <c r="O521" s="128">
        <f t="shared" si="119"/>
        <v>0</v>
      </c>
      <c r="P521" s="128">
        <f t="shared" si="120"/>
        <v>0</v>
      </c>
      <c r="Q521" s="128">
        <f t="shared" si="122"/>
        <v>0</v>
      </c>
      <c r="R521" s="128">
        <f t="shared" si="123"/>
        <v>0</v>
      </c>
      <c r="S521" s="128">
        <f t="shared" si="121"/>
        <v>0</v>
      </c>
      <c r="T521" s="146">
        <f t="shared" si="127"/>
        <v>0</v>
      </c>
      <c r="U521" s="128">
        <f t="shared" si="124"/>
        <v>0</v>
      </c>
      <c r="V521" s="173"/>
    </row>
    <row r="522" spans="1:22" ht="23.25" customHeight="1">
      <c r="A522" s="41"/>
      <c r="B522" s="39"/>
      <c r="C522" s="39"/>
      <c r="D522" s="37"/>
      <c r="E522" s="135" t="s">
        <v>498</v>
      </c>
      <c r="F522" s="127">
        <v>4819</v>
      </c>
      <c r="G522" s="150">
        <f>H522+I522</f>
        <v>0</v>
      </c>
      <c r="H522" s="150">
        <v>0</v>
      </c>
      <c r="I522" s="150">
        <v>0</v>
      </c>
      <c r="J522" s="128">
        <f t="shared" si="116"/>
        <v>0</v>
      </c>
      <c r="K522" s="128">
        <f t="shared" si="125"/>
        <v>0</v>
      </c>
      <c r="L522" s="128">
        <f t="shared" si="126"/>
        <v>0</v>
      </c>
      <c r="M522" s="128">
        <f t="shared" si="117"/>
        <v>0</v>
      </c>
      <c r="N522" s="128">
        <f t="shared" si="118"/>
        <v>0</v>
      </c>
      <c r="O522" s="128">
        <f t="shared" si="119"/>
        <v>0</v>
      </c>
      <c r="P522" s="128">
        <f t="shared" si="120"/>
        <v>0</v>
      </c>
      <c r="Q522" s="128">
        <f t="shared" si="122"/>
        <v>0</v>
      </c>
      <c r="R522" s="128">
        <f t="shared" si="123"/>
        <v>0</v>
      </c>
      <c r="S522" s="128">
        <f t="shared" si="121"/>
        <v>0</v>
      </c>
      <c r="T522" s="146">
        <f t="shared" si="127"/>
        <v>0</v>
      </c>
      <c r="U522" s="128">
        <f t="shared" si="124"/>
        <v>0</v>
      </c>
      <c r="V522" s="136"/>
    </row>
    <row r="523" spans="1:22" s="174" customFormat="1" ht="12.75" customHeight="1">
      <c r="A523" s="179" t="s">
        <v>327</v>
      </c>
      <c r="B523" s="172" t="s">
        <v>304</v>
      </c>
      <c r="C523" s="172">
        <v>5</v>
      </c>
      <c r="D523" s="172">
        <v>2</v>
      </c>
      <c r="E523" s="159" t="s">
        <v>805</v>
      </c>
      <c r="F523" s="160"/>
      <c r="G523" s="160">
        <f>G525</f>
        <v>38882.5</v>
      </c>
      <c r="H523" s="160">
        <f>H525</f>
        <v>38882.5</v>
      </c>
      <c r="I523" s="160">
        <f>I525</f>
        <v>0</v>
      </c>
      <c r="J523" s="128">
        <f aca="true" t="shared" si="135" ref="J523:J586">K523+L523</f>
        <v>62068</v>
      </c>
      <c r="K523" s="160">
        <f>K525</f>
        <v>62068</v>
      </c>
      <c r="L523" s="128">
        <f t="shared" si="126"/>
        <v>0</v>
      </c>
      <c r="M523" s="128">
        <f aca="true" t="shared" si="136" ref="M523:M586">N523+O523</f>
        <v>23185.5</v>
      </c>
      <c r="N523" s="128">
        <f aca="true" t="shared" si="137" ref="N523:N586">K523-H523</f>
        <v>23185.5</v>
      </c>
      <c r="O523" s="128">
        <f aca="true" t="shared" si="138" ref="O523:O586">L523-I523</f>
        <v>0</v>
      </c>
      <c r="P523" s="128">
        <f aca="true" t="shared" si="139" ref="P523:P586">Q523+R523</f>
        <v>70136.84</v>
      </c>
      <c r="Q523" s="128">
        <f t="shared" si="122"/>
        <v>70136.84</v>
      </c>
      <c r="R523" s="128">
        <f t="shared" si="123"/>
        <v>0</v>
      </c>
      <c r="S523" s="128">
        <f aca="true" t="shared" si="140" ref="S523:S586">T523+U523</f>
        <v>80657.366</v>
      </c>
      <c r="T523" s="146">
        <f t="shared" si="127"/>
        <v>80657.366</v>
      </c>
      <c r="U523" s="128">
        <f t="shared" si="124"/>
        <v>0</v>
      </c>
      <c r="V523" s="173"/>
    </row>
    <row r="524" spans="1:22" ht="12.75" customHeight="1">
      <c r="A524" s="41"/>
      <c r="B524" s="39"/>
      <c r="C524" s="39"/>
      <c r="D524" s="37"/>
      <c r="E524" s="135" t="s">
        <v>5</v>
      </c>
      <c r="F524" s="37"/>
      <c r="G524" s="37"/>
      <c r="H524" s="37"/>
      <c r="I524" s="37"/>
      <c r="J524" s="128">
        <f t="shared" si="135"/>
        <v>0</v>
      </c>
      <c r="K524" s="128">
        <f aca="true" t="shared" si="141" ref="K524:K586">H524*58/100+H524</f>
        <v>0</v>
      </c>
      <c r="L524" s="128">
        <f t="shared" si="126"/>
        <v>0</v>
      </c>
      <c r="M524" s="128">
        <f t="shared" si="136"/>
        <v>0</v>
      </c>
      <c r="N524" s="128">
        <f t="shared" si="137"/>
        <v>0</v>
      </c>
      <c r="O524" s="128">
        <f t="shared" si="138"/>
        <v>0</v>
      </c>
      <c r="P524" s="128">
        <f t="shared" si="139"/>
        <v>0</v>
      </c>
      <c r="Q524" s="128">
        <f aca="true" t="shared" si="142" ref="Q524:Q587">K524*13/100+K524</f>
        <v>0</v>
      </c>
      <c r="R524" s="128">
        <f aca="true" t="shared" si="143" ref="R524:R587">L524*20/100+L524</f>
        <v>0</v>
      </c>
      <c r="S524" s="128">
        <f t="shared" si="140"/>
        <v>0</v>
      </c>
      <c r="T524" s="146">
        <f t="shared" si="127"/>
        <v>0</v>
      </c>
      <c r="U524" s="128">
        <f aca="true" t="shared" si="144" ref="U524:U587">R524*20/100+R524</f>
        <v>0</v>
      </c>
      <c r="V524" s="136"/>
    </row>
    <row r="525" spans="1:22" s="130" customFormat="1" ht="18" customHeight="1">
      <c r="A525" s="45"/>
      <c r="B525" s="40"/>
      <c r="C525" s="40"/>
      <c r="D525" s="46"/>
      <c r="E525" s="139" t="s">
        <v>806</v>
      </c>
      <c r="F525" s="145"/>
      <c r="G525" s="145">
        <f>G529+G526+G527+G528</f>
        <v>38882.5</v>
      </c>
      <c r="H525" s="145">
        <f>H529+H526+H527+H528</f>
        <v>38882.5</v>
      </c>
      <c r="I525" s="145">
        <f>I529</f>
        <v>0</v>
      </c>
      <c r="J525" s="128">
        <f t="shared" si="135"/>
        <v>62068</v>
      </c>
      <c r="K525" s="145">
        <f>K529+K526+K527+K528</f>
        <v>62068</v>
      </c>
      <c r="L525" s="128">
        <f t="shared" si="126"/>
        <v>0</v>
      </c>
      <c r="M525" s="128">
        <f t="shared" si="136"/>
        <v>23185.5</v>
      </c>
      <c r="N525" s="128">
        <f t="shared" si="137"/>
        <v>23185.5</v>
      </c>
      <c r="O525" s="128">
        <f t="shared" si="138"/>
        <v>0</v>
      </c>
      <c r="P525" s="128">
        <f t="shared" si="139"/>
        <v>70136.84</v>
      </c>
      <c r="Q525" s="128">
        <f t="shared" si="142"/>
        <v>70136.84</v>
      </c>
      <c r="R525" s="128">
        <f t="shared" si="143"/>
        <v>0</v>
      </c>
      <c r="S525" s="128">
        <f t="shared" si="140"/>
        <v>80657.366</v>
      </c>
      <c r="T525" s="146">
        <f t="shared" si="127"/>
        <v>80657.366</v>
      </c>
      <c r="U525" s="128">
        <f t="shared" si="144"/>
        <v>0</v>
      </c>
      <c r="V525" s="129"/>
    </row>
    <row r="526" spans="1:22" ht="21.75" customHeight="1">
      <c r="A526" s="41"/>
      <c r="B526" s="39"/>
      <c r="C526" s="39"/>
      <c r="D526" s="37"/>
      <c r="E526" s="135" t="s">
        <v>743</v>
      </c>
      <c r="F526" s="127">
        <v>4239</v>
      </c>
      <c r="G526" s="150">
        <f>H526+I526</f>
        <v>2000</v>
      </c>
      <c r="H526" s="150">
        <v>2000</v>
      </c>
      <c r="I526" s="150">
        <v>0</v>
      </c>
      <c r="J526" s="128">
        <f t="shared" si="135"/>
        <v>3160</v>
      </c>
      <c r="K526" s="128">
        <f t="shared" si="141"/>
        <v>3160</v>
      </c>
      <c r="L526" s="128">
        <f t="shared" si="126"/>
        <v>0</v>
      </c>
      <c r="M526" s="128">
        <f t="shared" si="136"/>
        <v>1160</v>
      </c>
      <c r="N526" s="128">
        <f t="shared" si="137"/>
        <v>1160</v>
      </c>
      <c r="O526" s="128">
        <f t="shared" si="138"/>
        <v>0</v>
      </c>
      <c r="P526" s="128">
        <f t="shared" si="139"/>
        <v>3570.8</v>
      </c>
      <c r="Q526" s="128">
        <f t="shared" si="142"/>
        <v>3570.8</v>
      </c>
      <c r="R526" s="128">
        <f t="shared" si="143"/>
        <v>0</v>
      </c>
      <c r="S526" s="128">
        <f t="shared" si="140"/>
        <v>4106.42</v>
      </c>
      <c r="T526" s="146">
        <f t="shared" si="127"/>
        <v>4106.42</v>
      </c>
      <c r="U526" s="128">
        <f t="shared" si="144"/>
        <v>0</v>
      </c>
      <c r="V526" s="136"/>
    </row>
    <row r="527" spans="1:22" ht="21.75" customHeight="1">
      <c r="A527" s="41"/>
      <c r="B527" s="39"/>
      <c r="C527" s="39"/>
      <c r="D527" s="37"/>
      <c r="E527" s="135" t="s">
        <v>804</v>
      </c>
      <c r="F527" s="127">
        <v>4269</v>
      </c>
      <c r="G527" s="150">
        <f>H527+I527</f>
        <v>2000</v>
      </c>
      <c r="H527" s="150">
        <v>2000</v>
      </c>
      <c r="I527" s="150">
        <v>0</v>
      </c>
      <c r="J527" s="128">
        <f t="shared" si="135"/>
        <v>3160</v>
      </c>
      <c r="K527" s="128">
        <f t="shared" si="141"/>
        <v>3160</v>
      </c>
      <c r="L527" s="128">
        <f t="shared" si="126"/>
        <v>0</v>
      </c>
      <c r="M527" s="128">
        <f t="shared" si="136"/>
        <v>1160</v>
      </c>
      <c r="N527" s="128">
        <f t="shared" si="137"/>
        <v>1160</v>
      </c>
      <c r="O527" s="128">
        <f t="shared" si="138"/>
        <v>0</v>
      </c>
      <c r="P527" s="128">
        <f t="shared" si="139"/>
        <v>3570.8</v>
      </c>
      <c r="Q527" s="128">
        <f t="shared" si="142"/>
        <v>3570.8</v>
      </c>
      <c r="R527" s="128">
        <f t="shared" si="143"/>
        <v>0</v>
      </c>
      <c r="S527" s="128">
        <f t="shared" si="140"/>
        <v>4106.42</v>
      </c>
      <c r="T527" s="146">
        <f t="shared" si="127"/>
        <v>4106.42</v>
      </c>
      <c r="U527" s="128">
        <f t="shared" si="144"/>
        <v>0</v>
      </c>
      <c r="V527" s="136"/>
    </row>
    <row r="528" spans="1:22" ht="21.75" customHeight="1">
      <c r="A528" s="41"/>
      <c r="B528" s="39"/>
      <c r="C528" s="39"/>
      <c r="D528" s="37"/>
      <c r="E528" s="135" t="s">
        <v>807</v>
      </c>
      <c r="F528" s="127">
        <v>4639</v>
      </c>
      <c r="G528" s="150">
        <f>H528+I528</f>
        <v>3200</v>
      </c>
      <c r="H528" s="150">
        <v>3200</v>
      </c>
      <c r="I528" s="150">
        <v>0</v>
      </c>
      <c r="J528" s="128">
        <f t="shared" si="135"/>
        <v>5056</v>
      </c>
      <c r="K528" s="128">
        <f t="shared" si="141"/>
        <v>5056</v>
      </c>
      <c r="L528" s="128">
        <f t="shared" si="126"/>
        <v>0</v>
      </c>
      <c r="M528" s="128">
        <f t="shared" si="136"/>
        <v>1856</v>
      </c>
      <c r="N528" s="128">
        <f t="shared" si="137"/>
        <v>1856</v>
      </c>
      <c r="O528" s="128">
        <f t="shared" si="138"/>
        <v>0</v>
      </c>
      <c r="P528" s="128">
        <f t="shared" si="139"/>
        <v>5713.28</v>
      </c>
      <c r="Q528" s="128">
        <f t="shared" si="142"/>
        <v>5713.28</v>
      </c>
      <c r="R528" s="128">
        <f t="shared" si="143"/>
        <v>0</v>
      </c>
      <c r="S528" s="128">
        <f t="shared" si="140"/>
        <v>6570.272</v>
      </c>
      <c r="T528" s="146">
        <f t="shared" si="127"/>
        <v>6570.272</v>
      </c>
      <c r="U528" s="128">
        <f t="shared" si="144"/>
        <v>0</v>
      </c>
      <c r="V528" s="136"/>
    </row>
    <row r="529" spans="1:22" ht="21.75" customHeight="1">
      <c r="A529" s="41"/>
      <c r="B529" s="39"/>
      <c r="C529" s="39"/>
      <c r="D529" s="37"/>
      <c r="E529" s="135" t="s">
        <v>803</v>
      </c>
      <c r="F529" s="127">
        <v>4511</v>
      </c>
      <c r="G529" s="150">
        <f>H529+I529</f>
        <v>31682.5</v>
      </c>
      <c r="H529" s="150">
        <v>31682.5</v>
      </c>
      <c r="I529" s="150">
        <v>0</v>
      </c>
      <c r="J529" s="128">
        <f t="shared" si="135"/>
        <v>50692</v>
      </c>
      <c r="K529" s="128">
        <f>H529*60/100+H529</f>
        <v>50692</v>
      </c>
      <c r="L529" s="128">
        <f t="shared" si="126"/>
        <v>0</v>
      </c>
      <c r="M529" s="128">
        <f t="shared" si="136"/>
        <v>19009.5</v>
      </c>
      <c r="N529" s="128">
        <f t="shared" si="137"/>
        <v>19009.5</v>
      </c>
      <c r="O529" s="128">
        <f t="shared" si="138"/>
        <v>0</v>
      </c>
      <c r="P529" s="128">
        <f t="shared" si="139"/>
        <v>57281.96</v>
      </c>
      <c r="Q529" s="128">
        <f t="shared" si="142"/>
        <v>57281.96</v>
      </c>
      <c r="R529" s="128">
        <f t="shared" si="143"/>
        <v>0</v>
      </c>
      <c r="S529" s="128">
        <f t="shared" si="140"/>
        <v>65874.254</v>
      </c>
      <c r="T529" s="146">
        <f t="shared" si="127"/>
        <v>65874.254</v>
      </c>
      <c r="U529" s="128">
        <f t="shared" si="144"/>
        <v>0</v>
      </c>
      <c r="V529" s="136"/>
    </row>
    <row r="530" spans="1:22" s="174" customFormat="1" ht="21.75" customHeight="1">
      <c r="A530" s="179">
        <v>2860</v>
      </c>
      <c r="B530" s="172" t="s">
        <v>304</v>
      </c>
      <c r="C530" s="172">
        <v>6</v>
      </c>
      <c r="D530" s="172">
        <v>0</v>
      </c>
      <c r="E530" s="183" t="s">
        <v>779</v>
      </c>
      <c r="F530" s="172"/>
      <c r="G530" s="162">
        <f>G531</f>
        <v>0</v>
      </c>
      <c r="H530" s="162">
        <f>H531</f>
        <v>0</v>
      </c>
      <c r="I530" s="162">
        <f>I531</f>
        <v>0</v>
      </c>
      <c r="J530" s="128">
        <f t="shared" si="135"/>
        <v>0</v>
      </c>
      <c r="K530" s="128">
        <f t="shared" si="141"/>
        <v>0</v>
      </c>
      <c r="L530" s="128">
        <f t="shared" si="126"/>
        <v>0</v>
      </c>
      <c r="M530" s="128">
        <f t="shared" si="136"/>
        <v>0</v>
      </c>
      <c r="N530" s="128">
        <f t="shared" si="137"/>
        <v>0</v>
      </c>
      <c r="O530" s="128">
        <f t="shared" si="138"/>
        <v>0</v>
      </c>
      <c r="P530" s="128">
        <f t="shared" si="139"/>
        <v>0</v>
      </c>
      <c r="Q530" s="128">
        <f t="shared" si="142"/>
        <v>0</v>
      </c>
      <c r="R530" s="128">
        <f t="shared" si="143"/>
        <v>0</v>
      </c>
      <c r="S530" s="128">
        <f t="shared" si="140"/>
        <v>0</v>
      </c>
      <c r="T530" s="146">
        <f t="shared" si="127"/>
        <v>0</v>
      </c>
      <c r="U530" s="128">
        <f t="shared" si="144"/>
        <v>0</v>
      </c>
      <c r="V530" s="173"/>
    </row>
    <row r="531" spans="1:22" ht="24.75" customHeight="1">
      <c r="A531" s="126">
        <v>2891</v>
      </c>
      <c r="B531" s="127" t="s">
        <v>304</v>
      </c>
      <c r="C531" s="127">
        <v>6</v>
      </c>
      <c r="D531" s="127">
        <v>1</v>
      </c>
      <c r="E531" s="181" t="s">
        <v>779</v>
      </c>
      <c r="F531" s="127"/>
      <c r="G531" s="150">
        <f>G532+G533+G534</f>
        <v>0</v>
      </c>
      <c r="H531" s="150">
        <f>H532+H533+H534</f>
        <v>0</v>
      </c>
      <c r="I531" s="150">
        <f>I532+I533+I534</f>
        <v>0</v>
      </c>
      <c r="J531" s="128">
        <f t="shared" si="135"/>
        <v>0</v>
      </c>
      <c r="K531" s="128">
        <f t="shared" si="141"/>
        <v>0</v>
      </c>
      <c r="L531" s="128">
        <f aca="true" t="shared" si="145" ref="L531:L594">I531*66/100+I531</f>
        <v>0</v>
      </c>
      <c r="M531" s="128">
        <f t="shared" si="136"/>
        <v>0</v>
      </c>
      <c r="N531" s="128">
        <f t="shared" si="137"/>
        <v>0</v>
      </c>
      <c r="O531" s="128">
        <f t="shared" si="138"/>
        <v>0</v>
      </c>
      <c r="P531" s="128">
        <f t="shared" si="139"/>
        <v>0</v>
      </c>
      <c r="Q531" s="128">
        <f t="shared" si="142"/>
        <v>0</v>
      </c>
      <c r="R531" s="128">
        <f t="shared" si="143"/>
        <v>0</v>
      </c>
      <c r="S531" s="128">
        <f t="shared" si="140"/>
        <v>0</v>
      </c>
      <c r="T531" s="146">
        <f aca="true" t="shared" si="146" ref="T531:T594">Q531*15/100+Q531</f>
        <v>0</v>
      </c>
      <c r="U531" s="128">
        <f t="shared" si="144"/>
        <v>0</v>
      </c>
      <c r="V531" s="136"/>
    </row>
    <row r="532" spans="1:22" ht="21.75" customHeight="1">
      <c r="A532" s="126"/>
      <c r="B532" s="127"/>
      <c r="C532" s="127"/>
      <c r="D532" s="127"/>
      <c r="E532" s="135" t="s">
        <v>458</v>
      </c>
      <c r="F532" s="127" t="s">
        <v>459</v>
      </c>
      <c r="G532" s="150">
        <f>H532+I532</f>
        <v>0</v>
      </c>
      <c r="H532" s="150">
        <v>0</v>
      </c>
      <c r="I532" s="150">
        <v>0</v>
      </c>
      <c r="J532" s="128">
        <f t="shared" si="135"/>
        <v>0</v>
      </c>
      <c r="K532" s="128">
        <f t="shared" si="141"/>
        <v>0</v>
      </c>
      <c r="L532" s="128">
        <f t="shared" si="145"/>
        <v>0</v>
      </c>
      <c r="M532" s="128">
        <f t="shared" si="136"/>
        <v>0</v>
      </c>
      <c r="N532" s="128">
        <f t="shared" si="137"/>
        <v>0</v>
      </c>
      <c r="O532" s="128">
        <f t="shared" si="138"/>
        <v>0</v>
      </c>
      <c r="P532" s="128">
        <f t="shared" si="139"/>
        <v>0</v>
      </c>
      <c r="Q532" s="128">
        <f t="shared" si="142"/>
        <v>0</v>
      </c>
      <c r="R532" s="128">
        <f t="shared" si="143"/>
        <v>0</v>
      </c>
      <c r="S532" s="128">
        <f t="shared" si="140"/>
        <v>0</v>
      </c>
      <c r="T532" s="146">
        <f t="shared" si="146"/>
        <v>0</v>
      </c>
      <c r="U532" s="128">
        <f t="shared" si="144"/>
        <v>0</v>
      </c>
      <c r="V532" s="136"/>
    </row>
    <row r="533" spans="1:22" ht="21.75" customHeight="1">
      <c r="A533" s="41"/>
      <c r="B533" s="39"/>
      <c r="C533" s="39"/>
      <c r="D533" s="37"/>
      <c r="E533" s="149" t="s">
        <v>470</v>
      </c>
      <c r="F533" s="38" t="s">
        <v>471</v>
      </c>
      <c r="G533" s="150">
        <f>H533+I533</f>
        <v>0</v>
      </c>
      <c r="H533" s="150">
        <v>0</v>
      </c>
      <c r="I533" s="150">
        <v>0</v>
      </c>
      <c r="J533" s="128">
        <f t="shared" si="135"/>
        <v>0</v>
      </c>
      <c r="K533" s="128">
        <f t="shared" si="141"/>
        <v>0</v>
      </c>
      <c r="L533" s="128">
        <f t="shared" si="145"/>
        <v>0</v>
      </c>
      <c r="M533" s="128">
        <f t="shared" si="136"/>
        <v>0</v>
      </c>
      <c r="N533" s="128">
        <f t="shared" si="137"/>
        <v>0</v>
      </c>
      <c r="O533" s="128">
        <f t="shared" si="138"/>
        <v>0</v>
      </c>
      <c r="P533" s="128">
        <f t="shared" si="139"/>
        <v>0</v>
      </c>
      <c r="Q533" s="128">
        <f t="shared" si="142"/>
        <v>0</v>
      </c>
      <c r="R533" s="128">
        <f t="shared" si="143"/>
        <v>0</v>
      </c>
      <c r="S533" s="128">
        <f t="shared" si="140"/>
        <v>0</v>
      </c>
      <c r="T533" s="146">
        <f t="shared" si="146"/>
        <v>0</v>
      </c>
      <c r="U533" s="128">
        <f t="shared" si="144"/>
        <v>0</v>
      </c>
      <c r="V533" s="136"/>
    </row>
    <row r="534" spans="1:22" ht="21.75" customHeight="1">
      <c r="A534" s="41"/>
      <c r="B534" s="39"/>
      <c r="C534" s="39"/>
      <c r="D534" s="37"/>
      <c r="E534" s="157" t="s">
        <v>775</v>
      </c>
      <c r="F534" s="38">
        <v>5132</v>
      </c>
      <c r="G534" s="184">
        <f>H534+I534</f>
        <v>0</v>
      </c>
      <c r="H534" s="184">
        <v>0</v>
      </c>
      <c r="I534" s="184">
        <v>0</v>
      </c>
      <c r="J534" s="128">
        <f t="shared" si="135"/>
        <v>0</v>
      </c>
      <c r="K534" s="128">
        <f t="shared" si="141"/>
        <v>0</v>
      </c>
      <c r="L534" s="128">
        <f t="shared" si="145"/>
        <v>0</v>
      </c>
      <c r="M534" s="128">
        <f t="shared" si="136"/>
        <v>0</v>
      </c>
      <c r="N534" s="128">
        <f t="shared" si="137"/>
        <v>0</v>
      </c>
      <c r="O534" s="128">
        <f t="shared" si="138"/>
        <v>0</v>
      </c>
      <c r="P534" s="128">
        <f t="shared" si="139"/>
        <v>0</v>
      </c>
      <c r="Q534" s="128">
        <f t="shared" si="142"/>
        <v>0</v>
      </c>
      <c r="R534" s="128">
        <f t="shared" si="143"/>
        <v>0</v>
      </c>
      <c r="S534" s="128">
        <f t="shared" si="140"/>
        <v>0</v>
      </c>
      <c r="T534" s="146">
        <f t="shared" si="146"/>
        <v>0</v>
      </c>
      <c r="U534" s="128">
        <f t="shared" si="144"/>
        <v>0</v>
      </c>
      <c r="V534" s="136"/>
    </row>
    <row r="535" spans="1:22" s="142" customFormat="1" ht="18" customHeight="1">
      <c r="A535" s="177" t="s">
        <v>329</v>
      </c>
      <c r="B535" s="178" t="s">
        <v>330</v>
      </c>
      <c r="C535" s="178" t="s">
        <v>197</v>
      </c>
      <c r="D535" s="145" t="s">
        <v>197</v>
      </c>
      <c r="E535" s="139" t="s">
        <v>331</v>
      </c>
      <c r="F535" s="145"/>
      <c r="G535" s="145">
        <f>H535+I535</f>
        <v>1675269.2</v>
      </c>
      <c r="H535" s="145">
        <f>H537+H557+H567+H583</f>
        <v>1207030.8</v>
      </c>
      <c r="I535" s="145">
        <f>I537+I557+I567+I583</f>
        <v>468238.39999999997</v>
      </c>
      <c r="J535" s="210">
        <f>K535+L535</f>
        <v>2673446.9349999996</v>
      </c>
      <c r="K535" s="210">
        <f>K537+K557+K567+K583</f>
        <v>1927677.38</v>
      </c>
      <c r="L535" s="211">
        <f>L537+L557+L567+L583</f>
        <v>745769.5549999999</v>
      </c>
      <c r="M535" s="128">
        <f t="shared" si="136"/>
        <v>998177.7349999999</v>
      </c>
      <c r="N535" s="128">
        <f t="shared" si="137"/>
        <v>720646.5799999998</v>
      </c>
      <c r="O535" s="128">
        <f t="shared" si="138"/>
        <v>277531.15499999997</v>
      </c>
      <c r="P535" s="128">
        <f t="shared" si="139"/>
        <v>3073198.9054</v>
      </c>
      <c r="Q535" s="128">
        <f t="shared" si="142"/>
        <v>2178275.4394</v>
      </c>
      <c r="R535" s="128">
        <f t="shared" si="143"/>
        <v>894923.4659999999</v>
      </c>
      <c r="S535" s="128">
        <f t="shared" si="140"/>
        <v>3578924.9145099996</v>
      </c>
      <c r="T535" s="146">
        <f t="shared" si="146"/>
        <v>2505016.75531</v>
      </c>
      <c r="U535" s="128">
        <f t="shared" si="144"/>
        <v>1073908.1591999999</v>
      </c>
      <c r="V535" s="141"/>
    </row>
    <row r="536" spans="1:22" ht="12.75" customHeight="1">
      <c r="A536" s="41"/>
      <c r="B536" s="39"/>
      <c r="C536" s="39"/>
      <c r="D536" s="37"/>
      <c r="E536" s="135" t="s">
        <v>5</v>
      </c>
      <c r="F536" s="37"/>
      <c r="G536" s="37"/>
      <c r="H536" s="37"/>
      <c r="I536" s="37"/>
      <c r="J536" s="128">
        <f t="shared" si="135"/>
        <v>0</v>
      </c>
      <c r="K536" s="128">
        <f t="shared" si="141"/>
        <v>0</v>
      </c>
      <c r="L536" s="128">
        <f t="shared" si="145"/>
        <v>0</v>
      </c>
      <c r="M536" s="128">
        <f t="shared" si="136"/>
        <v>0</v>
      </c>
      <c r="N536" s="128">
        <f t="shared" si="137"/>
        <v>0</v>
      </c>
      <c r="O536" s="128">
        <f t="shared" si="138"/>
        <v>0</v>
      </c>
      <c r="P536" s="128">
        <f t="shared" si="139"/>
        <v>0</v>
      </c>
      <c r="Q536" s="128">
        <f t="shared" si="142"/>
        <v>0</v>
      </c>
      <c r="R536" s="128">
        <f t="shared" si="143"/>
        <v>0</v>
      </c>
      <c r="S536" s="128">
        <f t="shared" si="140"/>
        <v>0</v>
      </c>
      <c r="T536" s="146">
        <f t="shared" si="146"/>
        <v>0</v>
      </c>
      <c r="U536" s="128">
        <f t="shared" si="144"/>
        <v>0</v>
      </c>
      <c r="V536" s="136"/>
    </row>
    <row r="537" spans="1:22" s="130" customFormat="1" ht="23.25" customHeight="1">
      <c r="A537" s="45" t="s">
        <v>332</v>
      </c>
      <c r="B537" s="40" t="s">
        <v>330</v>
      </c>
      <c r="C537" s="40" t="s">
        <v>200</v>
      </c>
      <c r="D537" s="46" t="s">
        <v>197</v>
      </c>
      <c r="E537" s="139" t="s">
        <v>333</v>
      </c>
      <c r="F537" s="145"/>
      <c r="G537" s="145">
        <f>G539</f>
        <v>782984.6</v>
      </c>
      <c r="H537" s="145">
        <f>H539</f>
        <v>782984.6</v>
      </c>
      <c r="I537" s="145">
        <f>I539</f>
        <v>0</v>
      </c>
      <c r="J537" s="145">
        <f>J539</f>
        <v>1249313.46</v>
      </c>
      <c r="K537" s="145">
        <f>K539</f>
        <v>1249313.46</v>
      </c>
      <c r="L537" s="128">
        <f t="shared" si="145"/>
        <v>0</v>
      </c>
      <c r="M537" s="128">
        <f t="shared" si="136"/>
        <v>466328.86</v>
      </c>
      <c r="N537" s="128">
        <f t="shared" si="137"/>
        <v>466328.86</v>
      </c>
      <c r="O537" s="128">
        <f t="shared" si="138"/>
        <v>0</v>
      </c>
      <c r="P537" s="128">
        <f t="shared" si="139"/>
        <v>1411724.2097999998</v>
      </c>
      <c r="Q537" s="128">
        <f t="shared" si="142"/>
        <v>1411724.2097999998</v>
      </c>
      <c r="R537" s="128">
        <f t="shared" si="143"/>
        <v>0</v>
      </c>
      <c r="S537" s="128">
        <f t="shared" si="140"/>
        <v>1623482.8412699997</v>
      </c>
      <c r="T537" s="146">
        <f t="shared" si="146"/>
        <v>1623482.8412699997</v>
      </c>
      <c r="U537" s="128">
        <f t="shared" si="144"/>
        <v>0</v>
      </c>
      <c r="V537" s="129"/>
    </row>
    <row r="538" spans="1:22" ht="12.75" customHeight="1">
      <c r="A538" s="41"/>
      <c r="B538" s="39"/>
      <c r="C538" s="39"/>
      <c r="D538" s="37"/>
      <c r="E538" s="135" t="s">
        <v>202</v>
      </c>
      <c r="F538" s="37"/>
      <c r="G538" s="37"/>
      <c r="H538" s="37"/>
      <c r="I538" s="37"/>
      <c r="J538" s="128">
        <f t="shared" si="135"/>
        <v>0</v>
      </c>
      <c r="K538" s="128">
        <f t="shared" si="141"/>
        <v>0</v>
      </c>
      <c r="L538" s="128">
        <f t="shared" si="145"/>
        <v>0</v>
      </c>
      <c r="M538" s="128">
        <f t="shared" si="136"/>
        <v>0</v>
      </c>
      <c r="N538" s="128">
        <f t="shared" si="137"/>
        <v>0</v>
      </c>
      <c r="O538" s="128">
        <f t="shared" si="138"/>
        <v>0</v>
      </c>
      <c r="P538" s="128">
        <f t="shared" si="139"/>
        <v>0</v>
      </c>
      <c r="Q538" s="128">
        <f t="shared" si="142"/>
        <v>0</v>
      </c>
      <c r="R538" s="128">
        <f t="shared" si="143"/>
        <v>0</v>
      </c>
      <c r="S538" s="128">
        <f t="shared" si="140"/>
        <v>0</v>
      </c>
      <c r="T538" s="146">
        <f t="shared" si="146"/>
        <v>0</v>
      </c>
      <c r="U538" s="128">
        <f t="shared" si="144"/>
        <v>0</v>
      </c>
      <c r="V538" s="136"/>
    </row>
    <row r="539" spans="1:22" ht="12.75" customHeight="1">
      <c r="A539" s="126" t="s">
        <v>334</v>
      </c>
      <c r="B539" s="127" t="s">
        <v>330</v>
      </c>
      <c r="C539" s="127" t="s">
        <v>200</v>
      </c>
      <c r="D539" s="127" t="s">
        <v>200</v>
      </c>
      <c r="E539" s="135" t="s">
        <v>335</v>
      </c>
      <c r="F539" s="37"/>
      <c r="G539" s="37">
        <f>H539+I539</f>
        <v>782984.6</v>
      </c>
      <c r="H539" s="37">
        <f>H541</f>
        <v>782984.6</v>
      </c>
      <c r="I539" s="37">
        <f>I541</f>
        <v>0</v>
      </c>
      <c r="J539" s="128">
        <f t="shared" si="135"/>
        <v>1249313.46</v>
      </c>
      <c r="K539" s="128">
        <f>K541+K545+K551</f>
        <v>1249313.46</v>
      </c>
      <c r="L539" s="128">
        <f t="shared" si="145"/>
        <v>0</v>
      </c>
      <c r="M539" s="128">
        <f t="shared" si="136"/>
        <v>466328.86</v>
      </c>
      <c r="N539" s="128">
        <f t="shared" si="137"/>
        <v>466328.86</v>
      </c>
      <c r="O539" s="128">
        <f t="shared" si="138"/>
        <v>0</v>
      </c>
      <c r="P539" s="128">
        <f t="shared" si="139"/>
        <v>1411724.2097999998</v>
      </c>
      <c r="Q539" s="128">
        <f t="shared" si="142"/>
        <v>1411724.2097999998</v>
      </c>
      <c r="R539" s="128">
        <f t="shared" si="143"/>
        <v>0</v>
      </c>
      <c r="S539" s="128">
        <f t="shared" si="140"/>
        <v>1623482.8412699997</v>
      </c>
      <c r="T539" s="146">
        <f t="shared" si="146"/>
        <v>1623482.8412699997</v>
      </c>
      <c r="U539" s="128">
        <f t="shared" si="144"/>
        <v>0</v>
      </c>
      <c r="V539" s="136"/>
    </row>
    <row r="540" spans="1:22" ht="12.75" customHeight="1">
      <c r="A540" s="41"/>
      <c r="B540" s="39"/>
      <c r="C540" s="39"/>
      <c r="D540" s="37"/>
      <c r="E540" s="135" t="s">
        <v>5</v>
      </c>
      <c r="F540" s="37"/>
      <c r="G540" s="37"/>
      <c r="H540" s="37"/>
      <c r="I540" s="37"/>
      <c r="J540" s="128">
        <f t="shared" si="135"/>
        <v>0</v>
      </c>
      <c r="K540" s="128">
        <f t="shared" si="141"/>
        <v>0</v>
      </c>
      <c r="L540" s="128">
        <f t="shared" si="145"/>
        <v>0</v>
      </c>
      <c r="M540" s="128">
        <f t="shared" si="136"/>
        <v>0</v>
      </c>
      <c r="N540" s="128">
        <f t="shared" si="137"/>
        <v>0</v>
      </c>
      <c r="O540" s="128">
        <f t="shared" si="138"/>
        <v>0</v>
      </c>
      <c r="P540" s="128">
        <f t="shared" si="139"/>
        <v>0</v>
      </c>
      <c r="Q540" s="128">
        <f t="shared" si="142"/>
        <v>0</v>
      </c>
      <c r="R540" s="128">
        <f t="shared" si="143"/>
        <v>0</v>
      </c>
      <c r="S540" s="128">
        <f t="shared" si="140"/>
        <v>0</v>
      </c>
      <c r="T540" s="146">
        <f t="shared" si="146"/>
        <v>0</v>
      </c>
      <c r="U540" s="128">
        <f t="shared" si="144"/>
        <v>0</v>
      </c>
      <c r="V540" s="136"/>
    </row>
    <row r="541" spans="1:22" s="130" customFormat="1" ht="15" customHeight="1">
      <c r="A541" s="45"/>
      <c r="B541" s="40"/>
      <c r="C541" s="40"/>
      <c r="D541" s="46"/>
      <c r="E541" s="139" t="s">
        <v>681</v>
      </c>
      <c r="F541" s="145"/>
      <c r="G541" s="145">
        <f>G542+G543+G544</f>
        <v>782984.6</v>
      </c>
      <c r="H541" s="145">
        <f>H542+H543+H544</f>
        <v>782984.6</v>
      </c>
      <c r="I541" s="145">
        <f>I542+I543+I544</f>
        <v>0</v>
      </c>
      <c r="J541" s="145">
        <f>J542+J543+J544</f>
        <v>1249313.46</v>
      </c>
      <c r="K541" s="145">
        <f>K542+K543+K544</f>
        <v>1249313.46</v>
      </c>
      <c r="L541" s="128">
        <f t="shared" si="145"/>
        <v>0</v>
      </c>
      <c r="M541" s="128">
        <f t="shared" si="136"/>
        <v>466328.86</v>
      </c>
      <c r="N541" s="128">
        <f t="shared" si="137"/>
        <v>466328.86</v>
      </c>
      <c r="O541" s="128">
        <f t="shared" si="138"/>
        <v>0</v>
      </c>
      <c r="P541" s="128">
        <f t="shared" si="139"/>
        <v>1411724.2097999998</v>
      </c>
      <c r="Q541" s="128">
        <f t="shared" si="142"/>
        <v>1411724.2097999998</v>
      </c>
      <c r="R541" s="128">
        <f t="shared" si="143"/>
        <v>0</v>
      </c>
      <c r="S541" s="128">
        <f t="shared" si="140"/>
        <v>1623482.8412699997</v>
      </c>
      <c r="T541" s="146">
        <f t="shared" si="146"/>
        <v>1623482.8412699997</v>
      </c>
      <c r="U541" s="128">
        <f t="shared" si="144"/>
        <v>0</v>
      </c>
      <c r="V541" s="129"/>
    </row>
    <row r="542" spans="1:22" ht="21.75" customHeight="1">
      <c r="A542" s="41"/>
      <c r="B542" s="39"/>
      <c r="C542" s="39"/>
      <c r="D542" s="37"/>
      <c r="E542" s="149" t="s">
        <v>773</v>
      </c>
      <c r="F542" s="38">
        <v>4267</v>
      </c>
      <c r="G542" s="150">
        <f>H542+I542</f>
        <v>173095</v>
      </c>
      <c r="H542" s="150">
        <v>173095</v>
      </c>
      <c r="I542" s="150">
        <v>0</v>
      </c>
      <c r="J542" s="128">
        <f t="shared" si="135"/>
        <v>273490.1</v>
      </c>
      <c r="K542" s="128">
        <f t="shared" si="141"/>
        <v>273490.1</v>
      </c>
      <c r="L542" s="128">
        <f t="shared" si="145"/>
        <v>0</v>
      </c>
      <c r="M542" s="128">
        <f t="shared" si="136"/>
        <v>100395.09999999998</v>
      </c>
      <c r="N542" s="128">
        <f t="shared" si="137"/>
        <v>100395.09999999998</v>
      </c>
      <c r="O542" s="128">
        <f t="shared" si="138"/>
        <v>0</v>
      </c>
      <c r="P542" s="128">
        <f t="shared" si="139"/>
        <v>309043.81299999997</v>
      </c>
      <c r="Q542" s="128">
        <f t="shared" si="142"/>
        <v>309043.81299999997</v>
      </c>
      <c r="R542" s="128">
        <f t="shared" si="143"/>
        <v>0</v>
      </c>
      <c r="S542" s="128">
        <f t="shared" si="140"/>
        <v>355400.38495</v>
      </c>
      <c r="T542" s="146">
        <f t="shared" si="146"/>
        <v>355400.38495</v>
      </c>
      <c r="U542" s="128">
        <f t="shared" si="144"/>
        <v>0</v>
      </c>
      <c r="V542" s="136"/>
    </row>
    <row r="543" spans="1:22" ht="12.75" customHeight="1">
      <c r="A543" s="41"/>
      <c r="B543" s="39"/>
      <c r="C543" s="39"/>
      <c r="D543" s="37"/>
      <c r="E543" s="135" t="s">
        <v>444</v>
      </c>
      <c r="F543" s="127" t="s">
        <v>445</v>
      </c>
      <c r="G543" s="150">
        <f>H543+I543</f>
        <v>0</v>
      </c>
      <c r="H543" s="150">
        <v>0</v>
      </c>
      <c r="I543" s="150">
        <v>0</v>
      </c>
      <c r="J543" s="128">
        <f t="shared" si="135"/>
        <v>0</v>
      </c>
      <c r="K543" s="128">
        <f t="shared" si="141"/>
        <v>0</v>
      </c>
      <c r="L543" s="128">
        <f t="shared" si="145"/>
        <v>0</v>
      </c>
      <c r="M543" s="128">
        <f t="shared" si="136"/>
        <v>0</v>
      </c>
      <c r="N543" s="128">
        <f t="shared" si="137"/>
        <v>0</v>
      </c>
      <c r="O543" s="128">
        <f t="shared" si="138"/>
        <v>0</v>
      </c>
      <c r="P543" s="128">
        <f t="shared" si="139"/>
        <v>0</v>
      </c>
      <c r="Q543" s="128">
        <f t="shared" si="142"/>
        <v>0</v>
      </c>
      <c r="R543" s="128">
        <f t="shared" si="143"/>
        <v>0</v>
      </c>
      <c r="S543" s="128">
        <f t="shared" si="140"/>
        <v>0</v>
      </c>
      <c r="T543" s="146">
        <f t="shared" si="146"/>
        <v>0</v>
      </c>
      <c r="U543" s="128">
        <f t="shared" si="144"/>
        <v>0</v>
      </c>
      <c r="V543" s="136"/>
    </row>
    <row r="544" spans="1:22" ht="21.75" customHeight="1">
      <c r="A544" s="41"/>
      <c r="B544" s="39"/>
      <c r="C544" s="39"/>
      <c r="D544" s="37"/>
      <c r="E544" s="135" t="s">
        <v>458</v>
      </c>
      <c r="F544" s="127" t="s">
        <v>459</v>
      </c>
      <c r="G544" s="150">
        <f>H544+I544</f>
        <v>609889.6</v>
      </c>
      <c r="H544" s="150">
        <v>609889.6</v>
      </c>
      <c r="I544" s="150">
        <v>0</v>
      </c>
      <c r="J544" s="128">
        <f t="shared" si="135"/>
        <v>975823.36</v>
      </c>
      <c r="K544" s="128">
        <f>H544*60/100+H544</f>
        <v>975823.36</v>
      </c>
      <c r="L544" s="128">
        <f t="shared" si="145"/>
        <v>0</v>
      </c>
      <c r="M544" s="128">
        <f t="shared" si="136"/>
        <v>365933.76</v>
      </c>
      <c r="N544" s="128">
        <f t="shared" si="137"/>
        <v>365933.76</v>
      </c>
      <c r="O544" s="128">
        <f t="shared" si="138"/>
        <v>0</v>
      </c>
      <c r="P544" s="128">
        <f t="shared" si="139"/>
        <v>1102680.3968</v>
      </c>
      <c r="Q544" s="128">
        <f t="shared" si="142"/>
        <v>1102680.3968</v>
      </c>
      <c r="R544" s="128">
        <f t="shared" si="143"/>
        <v>0</v>
      </c>
      <c r="S544" s="128">
        <f t="shared" si="140"/>
        <v>1268082.4563199999</v>
      </c>
      <c r="T544" s="146">
        <f t="shared" si="146"/>
        <v>1268082.4563199999</v>
      </c>
      <c r="U544" s="128">
        <f t="shared" si="144"/>
        <v>0</v>
      </c>
      <c r="V544" s="136"/>
    </row>
    <row r="545" spans="1:22" s="130" customFormat="1" ht="35.25" customHeight="1">
      <c r="A545" s="45"/>
      <c r="B545" s="40"/>
      <c r="C545" s="40"/>
      <c r="D545" s="46"/>
      <c r="E545" s="139" t="s">
        <v>682</v>
      </c>
      <c r="F545" s="145"/>
      <c r="G545" s="145">
        <f>SUM(G546:G550)</f>
        <v>0</v>
      </c>
      <c r="H545" s="145">
        <f>SUM(H546:H550)</f>
        <v>0</v>
      </c>
      <c r="I545" s="145">
        <f>SUM(I546:I550)</f>
        <v>0</v>
      </c>
      <c r="J545" s="145">
        <f>SUM(J546:J550)</f>
        <v>0</v>
      </c>
      <c r="K545" s="145">
        <f>SUM(K546:K550)</f>
        <v>0</v>
      </c>
      <c r="L545" s="128">
        <f t="shared" si="145"/>
        <v>0</v>
      </c>
      <c r="M545" s="128">
        <f t="shared" si="136"/>
        <v>0</v>
      </c>
      <c r="N545" s="128">
        <f t="shared" si="137"/>
        <v>0</v>
      </c>
      <c r="O545" s="128">
        <f t="shared" si="138"/>
        <v>0</v>
      </c>
      <c r="P545" s="128">
        <f t="shared" si="139"/>
        <v>0</v>
      </c>
      <c r="Q545" s="128">
        <f t="shared" si="142"/>
        <v>0</v>
      </c>
      <c r="R545" s="128">
        <f t="shared" si="143"/>
        <v>0</v>
      </c>
      <c r="S545" s="128">
        <f t="shared" si="140"/>
        <v>0</v>
      </c>
      <c r="T545" s="146">
        <f t="shared" si="146"/>
        <v>0</v>
      </c>
      <c r="U545" s="128">
        <f t="shared" si="144"/>
        <v>0</v>
      </c>
      <c r="V545" s="129"/>
    </row>
    <row r="546" spans="1:22" ht="12.75" customHeight="1">
      <c r="A546" s="41"/>
      <c r="B546" s="39"/>
      <c r="C546" s="39"/>
      <c r="D546" s="37"/>
      <c r="E546" s="135" t="s">
        <v>444</v>
      </c>
      <c r="F546" s="127" t="s">
        <v>445</v>
      </c>
      <c r="G546" s="150">
        <f>H546+I546</f>
        <v>0</v>
      </c>
      <c r="H546" s="150">
        <v>0</v>
      </c>
      <c r="I546" s="150">
        <v>0</v>
      </c>
      <c r="J546" s="128">
        <f t="shared" si="135"/>
        <v>0</v>
      </c>
      <c r="K546" s="128">
        <f t="shared" si="141"/>
        <v>0</v>
      </c>
      <c r="L546" s="128">
        <f t="shared" si="145"/>
        <v>0</v>
      </c>
      <c r="M546" s="128">
        <f t="shared" si="136"/>
        <v>0</v>
      </c>
      <c r="N546" s="128">
        <f t="shared" si="137"/>
        <v>0</v>
      </c>
      <c r="O546" s="128">
        <f t="shared" si="138"/>
        <v>0</v>
      </c>
      <c r="P546" s="128">
        <f t="shared" si="139"/>
        <v>0</v>
      </c>
      <c r="Q546" s="128">
        <f t="shared" si="142"/>
        <v>0</v>
      </c>
      <c r="R546" s="128">
        <f t="shared" si="143"/>
        <v>0</v>
      </c>
      <c r="S546" s="128">
        <f t="shared" si="140"/>
        <v>0</v>
      </c>
      <c r="T546" s="146">
        <f t="shared" si="146"/>
        <v>0</v>
      </c>
      <c r="U546" s="128">
        <f t="shared" si="144"/>
        <v>0</v>
      </c>
      <c r="V546" s="136"/>
    </row>
    <row r="547" spans="1:22" ht="12.75" customHeight="1">
      <c r="A547" s="41"/>
      <c r="B547" s="39"/>
      <c r="C547" s="39"/>
      <c r="D547" s="37"/>
      <c r="E547" s="135" t="s">
        <v>524</v>
      </c>
      <c r="F547" s="127" t="s">
        <v>523</v>
      </c>
      <c r="G547" s="150">
        <f>H547+I547</f>
        <v>0</v>
      </c>
      <c r="H547" s="150">
        <v>0</v>
      </c>
      <c r="I547" s="150">
        <v>0</v>
      </c>
      <c r="J547" s="128">
        <f t="shared" si="135"/>
        <v>0</v>
      </c>
      <c r="K547" s="128">
        <f t="shared" si="141"/>
        <v>0</v>
      </c>
      <c r="L547" s="128">
        <f t="shared" si="145"/>
        <v>0</v>
      </c>
      <c r="M547" s="128">
        <f t="shared" si="136"/>
        <v>0</v>
      </c>
      <c r="N547" s="128">
        <f t="shared" si="137"/>
        <v>0</v>
      </c>
      <c r="O547" s="128">
        <f t="shared" si="138"/>
        <v>0</v>
      </c>
      <c r="P547" s="128">
        <f t="shared" si="139"/>
        <v>0</v>
      </c>
      <c r="Q547" s="128">
        <f t="shared" si="142"/>
        <v>0</v>
      </c>
      <c r="R547" s="128">
        <f t="shared" si="143"/>
        <v>0</v>
      </c>
      <c r="S547" s="128">
        <f t="shared" si="140"/>
        <v>0</v>
      </c>
      <c r="T547" s="146">
        <f t="shared" si="146"/>
        <v>0</v>
      </c>
      <c r="U547" s="128">
        <f t="shared" si="144"/>
        <v>0</v>
      </c>
      <c r="V547" s="136"/>
    </row>
    <row r="548" spans="1:22" ht="12.75" customHeight="1">
      <c r="A548" s="41"/>
      <c r="B548" s="39"/>
      <c r="C548" s="39"/>
      <c r="D548" s="37"/>
      <c r="E548" s="135" t="s">
        <v>526</v>
      </c>
      <c r="F548" s="127" t="s">
        <v>525</v>
      </c>
      <c r="G548" s="150">
        <f>H548+I548</f>
        <v>0</v>
      </c>
      <c r="H548" s="150">
        <v>0</v>
      </c>
      <c r="I548" s="150">
        <v>0</v>
      </c>
      <c r="J548" s="128">
        <f t="shared" si="135"/>
        <v>0</v>
      </c>
      <c r="K548" s="128">
        <f t="shared" si="141"/>
        <v>0</v>
      </c>
      <c r="L548" s="128">
        <f t="shared" si="145"/>
        <v>0</v>
      </c>
      <c r="M548" s="128">
        <f t="shared" si="136"/>
        <v>0</v>
      </c>
      <c r="N548" s="128">
        <f t="shared" si="137"/>
        <v>0</v>
      </c>
      <c r="O548" s="128">
        <f t="shared" si="138"/>
        <v>0</v>
      </c>
      <c r="P548" s="128">
        <f t="shared" si="139"/>
        <v>0</v>
      </c>
      <c r="Q548" s="128">
        <f t="shared" si="142"/>
        <v>0</v>
      </c>
      <c r="R548" s="128">
        <f t="shared" si="143"/>
        <v>0</v>
      </c>
      <c r="S548" s="128">
        <f t="shared" si="140"/>
        <v>0</v>
      </c>
      <c r="T548" s="146">
        <f t="shared" si="146"/>
        <v>0</v>
      </c>
      <c r="U548" s="128">
        <f t="shared" si="144"/>
        <v>0</v>
      </c>
      <c r="V548" s="136"/>
    </row>
    <row r="549" spans="1:22" ht="12.75" customHeight="1">
      <c r="A549" s="41"/>
      <c r="B549" s="39"/>
      <c r="C549" s="39"/>
      <c r="D549" s="37"/>
      <c r="E549" s="149" t="s">
        <v>541</v>
      </c>
      <c r="F549" s="38" t="s">
        <v>540</v>
      </c>
      <c r="G549" s="150">
        <f>H549+I549</f>
        <v>0</v>
      </c>
      <c r="H549" s="150">
        <v>0</v>
      </c>
      <c r="I549" s="150">
        <v>0</v>
      </c>
      <c r="J549" s="128">
        <f t="shared" si="135"/>
        <v>0</v>
      </c>
      <c r="K549" s="128">
        <f t="shared" si="141"/>
        <v>0</v>
      </c>
      <c r="L549" s="128">
        <f t="shared" si="145"/>
        <v>0</v>
      </c>
      <c r="M549" s="128">
        <f t="shared" si="136"/>
        <v>0</v>
      </c>
      <c r="N549" s="128">
        <f t="shared" si="137"/>
        <v>0</v>
      </c>
      <c r="O549" s="128">
        <f t="shared" si="138"/>
        <v>0</v>
      </c>
      <c r="P549" s="128">
        <f t="shared" si="139"/>
        <v>0</v>
      </c>
      <c r="Q549" s="128">
        <f t="shared" si="142"/>
        <v>0</v>
      </c>
      <c r="R549" s="128">
        <f t="shared" si="143"/>
        <v>0</v>
      </c>
      <c r="S549" s="128">
        <f t="shared" si="140"/>
        <v>0</v>
      </c>
      <c r="T549" s="146">
        <f t="shared" si="146"/>
        <v>0</v>
      </c>
      <c r="U549" s="128">
        <f t="shared" si="144"/>
        <v>0</v>
      </c>
      <c r="V549" s="136"/>
    </row>
    <row r="550" spans="1:22" ht="12.75" customHeight="1">
      <c r="A550" s="41"/>
      <c r="B550" s="39"/>
      <c r="C550" s="39"/>
      <c r="D550" s="37"/>
      <c r="E550" s="135" t="s">
        <v>534</v>
      </c>
      <c r="F550" s="127" t="s">
        <v>535</v>
      </c>
      <c r="G550" s="150">
        <f>H550+I550</f>
        <v>0</v>
      </c>
      <c r="H550" s="150">
        <v>0</v>
      </c>
      <c r="I550" s="150">
        <v>0</v>
      </c>
      <c r="J550" s="128">
        <f t="shared" si="135"/>
        <v>0</v>
      </c>
      <c r="K550" s="128">
        <f t="shared" si="141"/>
        <v>0</v>
      </c>
      <c r="L550" s="128">
        <f t="shared" si="145"/>
        <v>0</v>
      </c>
      <c r="M550" s="128">
        <f t="shared" si="136"/>
        <v>0</v>
      </c>
      <c r="N550" s="128">
        <f t="shared" si="137"/>
        <v>0</v>
      </c>
      <c r="O550" s="128">
        <f t="shared" si="138"/>
        <v>0</v>
      </c>
      <c r="P550" s="128">
        <f t="shared" si="139"/>
        <v>0</v>
      </c>
      <c r="Q550" s="128">
        <f t="shared" si="142"/>
        <v>0</v>
      </c>
      <c r="R550" s="128">
        <f t="shared" si="143"/>
        <v>0</v>
      </c>
      <c r="S550" s="128">
        <f t="shared" si="140"/>
        <v>0</v>
      </c>
      <c r="T550" s="146">
        <f t="shared" si="146"/>
        <v>0</v>
      </c>
      <c r="U550" s="128">
        <f t="shared" si="144"/>
        <v>0</v>
      </c>
      <c r="V550" s="136"/>
    </row>
    <row r="551" spans="1:22" s="130" customFormat="1" ht="27" customHeight="1">
      <c r="A551" s="45"/>
      <c r="B551" s="40"/>
      <c r="C551" s="40"/>
      <c r="D551" s="46"/>
      <c r="E551" s="139" t="s">
        <v>683</v>
      </c>
      <c r="F551" s="145"/>
      <c r="G551" s="145">
        <f>G552</f>
        <v>0</v>
      </c>
      <c r="H551" s="145">
        <f>H552</f>
        <v>0</v>
      </c>
      <c r="I551" s="145">
        <f>I552</f>
        <v>0</v>
      </c>
      <c r="J551" s="145">
        <f>J552</f>
        <v>0</v>
      </c>
      <c r="K551" s="145">
        <f>K552</f>
        <v>0</v>
      </c>
      <c r="L551" s="128">
        <f t="shared" si="145"/>
        <v>0</v>
      </c>
      <c r="M551" s="128">
        <f t="shared" si="136"/>
        <v>0</v>
      </c>
      <c r="N551" s="128">
        <f t="shared" si="137"/>
        <v>0</v>
      </c>
      <c r="O551" s="128">
        <f t="shared" si="138"/>
        <v>0</v>
      </c>
      <c r="P551" s="128">
        <f t="shared" si="139"/>
        <v>0</v>
      </c>
      <c r="Q551" s="128">
        <f t="shared" si="142"/>
        <v>0</v>
      </c>
      <c r="R551" s="128">
        <f t="shared" si="143"/>
        <v>0</v>
      </c>
      <c r="S551" s="128">
        <f t="shared" si="140"/>
        <v>0</v>
      </c>
      <c r="T551" s="146">
        <f t="shared" si="146"/>
        <v>0</v>
      </c>
      <c r="U551" s="128">
        <f t="shared" si="144"/>
        <v>0</v>
      </c>
      <c r="V551" s="129"/>
    </row>
    <row r="552" spans="1:22" ht="24" customHeight="1">
      <c r="A552" s="41"/>
      <c r="B552" s="39"/>
      <c r="C552" s="39"/>
      <c r="D552" s="37"/>
      <c r="E552" s="135" t="s">
        <v>458</v>
      </c>
      <c r="F552" s="127" t="s">
        <v>459</v>
      </c>
      <c r="G552" s="150">
        <f>H552+I552</f>
        <v>0</v>
      </c>
      <c r="H552" s="150">
        <v>0</v>
      </c>
      <c r="I552" s="150">
        <v>0</v>
      </c>
      <c r="J552" s="128">
        <f t="shared" si="135"/>
        <v>0</v>
      </c>
      <c r="K552" s="128">
        <f t="shared" si="141"/>
        <v>0</v>
      </c>
      <c r="L552" s="128">
        <f t="shared" si="145"/>
        <v>0</v>
      </c>
      <c r="M552" s="128">
        <f t="shared" si="136"/>
        <v>0</v>
      </c>
      <c r="N552" s="128">
        <f t="shared" si="137"/>
        <v>0</v>
      </c>
      <c r="O552" s="128">
        <f t="shared" si="138"/>
        <v>0</v>
      </c>
      <c r="P552" s="128">
        <f t="shared" si="139"/>
        <v>0</v>
      </c>
      <c r="Q552" s="128">
        <f t="shared" si="142"/>
        <v>0</v>
      </c>
      <c r="R552" s="128">
        <f t="shared" si="143"/>
        <v>0</v>
      </c>
      <c r="S552" s="128">
        <f t="shared" si="140"/>
        <v>0</v>
      </c>
      <c r="T552" s="146">
        <f t="shared" si="146"/>
        <v>0</v>
      </c>
      <c r="U552" s="128">
        <f t="shared" si="144"/>
        <v>0</v>
      </c>
      <c r="V552" s="136"/>
    </row>
    <row r="553" spans="1:22" ht="12.75" customHeight="1">
      <c r="A553" s="126" t="s">
        <v>336</v>
      </c>
      <c r="B553" s="127" t="s">
        <v>330</v>
      </c>
      <c r="C553" s="127" t="s">
        <v>200</v>
      </c>
      <c r="D553" s="127" t="s">
        <v>224</v>
      </c>
      <c r="E553" s="135" t="s">
        <v>337</v>
      </c>
      <c r="F553" s="37"/>
      <c r="G553" s="37"/>
      <c r="H553" s="37"/>
      <c r="I553" s="37"/>
      <c r="J553" s="128">
        <f t="shared" si="135"/>
        <v>0</v>
      </c>
      <c r="K553" s="128">
        <f t="shared" si="141"/>
        <v>0</v>
      </c>
      <c r="L553" s="128">
        <f t="shared" si="145"/>
        <v>0</v>
      </c>
      <c r="M553" s="128">
        <f t="shared" si="136"/>
        <v>0</v>
      </c>
      <c r="N553" s="128">
        <f t="shared" si="137"/>
        <v>0</v>
      </c>
      <c r="O553" s="128">
        <f t="shared" si="138"/>
        <v>0</v>
      </c>
      <c r="P553" s="128">
        <f t="shared" si="139"/>
        <v>0</v>
      </c>
      <c r="Q553" s="128">
        <f t="shared" si="142"/>
        <v>0</v>
      </c>
      <c r="R553" s="128">
        <f t="shared" si="143"/>
        <v>0</v>
      </c>
      <c r="S553" s="128">
        <f t="shared" si="140"/>
        <v>0</v>
      </c>
      <c r="T553" s="146">
        <f t="shared" si="146"/>
        <v>0</v>
      </c>
      <c r="U553" s="128">
        <f t="shared" si="144"/>
        <v>0</v>
      </c>
      <c r="V553" s="136"/>
    </row>
    <row r="554" spans="1:22" ht="12.75" customHeight="1">
      <c r="A554" s="41"/>
      <c r="B554" s="39"/>
      <c r="C554" s="39"/>
      <c r="D554" s="37"/>
      <c r="E554" s="135" t="s">
        <v>5</v>
      </c>
      <c r="F554" s="37"/>
      <c r="G554" s="37"/>
      <c r="H554" s="37"/>
      <c r="I554" s="37"/>
      <c r="J554" s="128">
        <f t="shared" si="135"/>
        <v>0</v>
      </c>
      <c r="K554" s="128">
        <f t="shared" si="141"/>
        <v>0</v>
      </c>
      <c r="L554" s="128">
        <f t="shared" si="145"/>
        <v>0</v>
      </c>
      <c r="M554" s="128">
        <f t="shared" si="136"/>
        <v>0</v>
      </c>
      <c r="N554" s="128">
        <f t="shared" si="137"/>
        <v>0</v>
      </c>
      <c r="O554" s="128">
        <f t="shared" si="138"/>
        <v>0</v>
      </c>
      <c r="P554" s="128">
        <f t="shared" si="139"/>
        <v>0</v>
      </c>
      <c r="Q554" s="128">
        <f t="shared" si="142"/>
        <v>0</v>
      </c>
      <c r="R554" s="128">
        <f t="shared" si="143"/>
        <v>0</v>
      </c>
      <c r="S554" s="128">
        <f t="shared" si="140"/>
        <v>0</v>
      </c>
      <c r="T554" s="146">
        <f t="shared" si="146"/>
        <v>0</v>
      </c>
      <c r="U554" s="128">
        <f t="shared" si="144"/>
        <v>0</v>
      </c>
      <c r="V554" s="136"/>
    </row>
    <row r="555" spans="1:22" s="130" customFormat="1" ht="18" customHeight="1">
      <c r="A555" s="45"/>
      <c r="B555" s="40"/>
      <c r="C555" s="40"/>
      <c r="D555" s="46"/>
      <c r="E555" s="139" t="s">
        <v>684</v>
      </c>
      <c r="F555" s="145"/>
      <c r="G555" s="145">
        <f>G556</f>
        <v>0</v>
      </c>
      <c r="H555" s="145">
        <f>H556</f>
        <v>0</v>
      </c>
      <c r="I555" s="145">
        <f>I556</f>
        <v>0</v>
      </c>
      <c r="J555" s="145">
        <f>J556</f>
        <v>0</v>
      </c>
      <c r="K555" s="145">
        <f>K556</f>
        <v>0</v>
      </c>
      <c r="L555" s="128">
        <f t="shared" si="145"/>
        <v>0</v>
      </c>
      <c r="M555" s="128">
        <f t="shared" si="136"/>
        <v>0</v>
      </c>
      <c r="N555" s="128">
        <f t="shared" si="137"/>
        <v>0</v>
      </c>
      <c r="O555" s="128">
        <f t="shared" si="138"/>
        <v>0</v>
      </c>
      <c r="P555" s="128">
        <f t="shared" si="139"/>
        <v>0</v>
      </c>
      <c r="Q555" s="128">
        <f t="shared" si="142"/>
        <v>0</v>
      </c>
      <c r="R555" s="128">
        <f t="shared" si="143"/>
        <v>0</v>
      </c>
      <c r="S555" s="128">
        <f t="shared" si="140"/>
        <v>0</v>
      </c>
      <c r="T555" s="146">
        <f t="shared" si="146"/>
        <v>0</v>
      </c>
      <c r="U555" s="128">
        <f t="shared" si="144"/>
        <v>0</v>
      </c>
      <c r="V555" s="129"/>
    </row>
    <row r="556" spans="1:22" ht="21" customHeight="1">
      <c r="A556" s="41"/>
      <c r="B556" s="39"/>
      <c r="C556" s="39"/>
      <c r="D556" s="37"/>
      <c r="E556" s="135" t="s">
        <v>458</v>
      </c>
      <c r="F556" s="127" t="s">
        <v>459</v>
      </c>
      <c r="G556" s="150">
        <f>H556+I556</f>
        <v>0</v>
      </c>
      <c r="H556" s="150">
        <v>0</v>
      </c>
      <c r="I556" s="150">
        <v>0</v>
      </c>
      <c r="J556" s="128">
        <f t="shared" si="135"/>
        <v>0</v>
      </c>
      <c r="K556" s="128">
        <f t="shared" si="141"/>
        <v>0</v>
      </c>
      <c r="L556" s="128">
        <f t="shared" si="145"/>
        <v>0</v>
      </c>
      <c r="M556" s="128">
        <f t="shared" si="136"/>
        <v>0</v>
      </c>
      <c r="N556" s="128">
        <f t="shared" si="137"/>
        <v>0</v>
      </c>
      <c r="O556" s="128">
        <f t="shared" si="138"/>
        <v>0</v>
      </c>
      <c r="P556" s="128">
        <f t="shared" si="139"/>
        <v>0</v>
      </c>
      <c r="Q556" s="128">
        <f t="shared" si="142"/>
        <v>0</v>
      </c>
      <c r="R556" s="128">
        <f t="shared" si="143"/>
        <v>0</v>
      </c>
      <c r="S556" s="128">
        <f t="shared" si="140"/>
        <v>0</v>
      </c>
      <c r="T556" s="146">
        <f t="shared" si="146"/>
        <v>0</v>
      </c>
      <c r="U556" s="128">
        <f t="shared" si="144"/>
        <v>0</v>
      </c>
      <c r="V556" s="136"/>
    </row>
    <row r="557" spans="1:22" s="130" customFormat="1" ht="19.5" customHeight="1">
      <c r="A557" s="45" t="s">
        <v>338</v>
      </c>
      <c r="B557" s="40" t="s">
        <v>330</v>
      </c>
      <c r="C557" s="40" t="s">
        <v>224</v>
      </c>
      <c r="D557" s="46" t="s">
        <v>197</v>
      </c>
      <c r="E557" s="139" t="s">
        <v>339</v>
      </c>
      <c r="F557" s="145"/>
      <c r="G557" s="145">
        <f>G559+G562</f>
        <v>0</v>
      </c>
      <c r="H557" s="145">
        <f>H559+H562</f>
        <v>0</v>
      </c>
      <c r="I557" s="145">
        <f>I559+I562</f>
        <v>0</v>
      </c>
      <c r="J557" s="145">
        <f>J559+J562</f>
        <v>0</v>
      </c>
      <c r="K557" s="145">
        <f>K559+K562</f>
        <v>0</v>
      </c>
      <c r="L557" s="128">
        <f t="shared" si="145"/>
        <v>0</v>
      </c>
      <c r="M557" s="128">
        <f t="shared" si="136"/>
        <v>0</v>
      </c>
      <c r="N557" s="128">
        <f t="shared" si="137"/>
        <v>0</v>
      </c>
      <c r="O557" s="128">
        <f t="shared" si="138"/>
        <v>0</v>
      </c>
      <c r="P557" s="128">
        <f t="shared" si="139"/>
        <v>0</v>
      </c>
      <c r="Q557" s="128">
        <f t="shared" si="142"/>
        <v>0</v>
      </c>
      <c r="R557" s="128">
        <f t="shared" si="143"/>
        <v>0</v>
      </c>
      <c r="S557" s="128">
        <f t="shared" si="140"/>
        <v>0</v>
      </c>
      <c r="T557" s="146">
        <f t="shared" si="146"/>
        <v>0</v>
      </c>
      <c r="U557" s="128">
        <f t="shared" si="144"/>
        <v>0</v>
      </c>
      <c r="V557" s="129"/>
    </row>
    <row r="558" spans="1:22" ht="12.75" customHeight="1">
      <c r="A558" s="41"/>
      <c r="B558" s="39"/>
      <c r="C558" s="39"/>
      <c r="D558" s="37"/>
      <c r="E558" s="135" t="s">
        <v>202</v>
      </c>
      <c r="F558" s="37"/>
      <c r="G558" s="37"/>
      <c r="H558" s="37"/>
      <c r="I558" s="37"/>
      <c r="J558" s="128">
        <f t="shared" si="135"/>
        <v>0</v>
      </c>
      <c r="K558" s="128">
        <f t="shared" si="141"/>
        <v>0</v>
      </c>
      <c r="L558" s="128">
        <f t="shared" si="145"/>
        <v>0</v>
      </c>
      <c r="M558" s="128">
        <f t="shared" si="136"/>
        <v>0</v>
      </c>
      <c r="N558" s="128">
        <f t="shared" si="137"/>
        <v>0</v>
      </c>
      <c r="O558" s="128">
        <f t="shared" si="138"/>
        <v>0</v>
      </c>
      <c r="P558" s="128">
        <f t="shared" si="139"/>
        <v>0</v>
      </c>
      <c r="Q558" s="128">
        <f t="shared" si="142"/>
        <v>0</v>
      </c>
      <c r="R558" s="128">
        <f t="shared" si="143"/>
        <v>0</v>
      </c>
      <c r="S558" s="128">
        <f t="shared" si="140"/>
        <v>0</v>
      </c>
      <c r="T558" s="146">
        <f t="shared" si="146"/>
        <v>0</v>
      </c>
      <c r="U558" s="128">
        <f t="shared" si="144"/>
        <v>0</v>
      </c>
      <c r="V558" s="136"/>
    </row>
    <row r="559" spans="1:22" ht="12.75" customHeight="1">
      <c r="A559" s="126" t="s">
        <v>340</v>
      </c>
      <c r="B559" s="127" t="s">
        <v>330</v>
      </c>
      <c r="C559" s="127" t="s">
        <v>224</v>
      </c>
      <c r="D559" s="127" t="s">
        <v>200</v>
      </c>
      <c r="E559" s="135" t="s">
        <v>341</v>
      </c>
      <c r="F559" s="37"/>
      <c r="G559" s="150">
        <f>G561</f>
        <v>0</v>
      </c>
      <c r="H559" s="150">
        <f>H561</f>
        <v>0</v>
      </c>
      <c r="I559" s="150">
        <f>I561</f>
        <v>0</v>
      </c>
      <c r="J559" s="128">
        <f t="shared" si="135"/>
        <v>0</v>
      </c>
      <c r="K559" s="128">
        <f t="shared" si="141"/>
        <v>0</v>
      </c>
      <c r="L559" s="128">
        <f t="shared" si="145"/>
        <v>0</v>
      </c>
      <c r="M559" s="128">
        <f t="shared" si="136"/>
        <v>0</v>
      </c>
      <c r="N559" s="128">
        <f t="shared" si="137"/>
        <v>0</v>
      </c>
      <c r="O559" s="128">
        <f t="shared" si="138"/>
        <v>0</v>
      </c>
      <c r="P559" s="128">
        <f t="shared" si="139"/>
        <v>0</v>
      </c>
      <c r="Q559" s="128">
        <f t="shared" si="142"/>
        <v>0</v>
      </c>
      <c r="R559" s="128">
        <f t="shared" si="143"/>
        <v>0</v>
      </c>
      <c r="S559" s="128">
        <f t="shared" si="140"/>
        <v>0</v>
      </c>
      <c r="T559" s="146">
        <f t="shared" si="146"/>
        <v>0</v>
      </c>
      <c r="U559" s="128">
        <f t="shared" si="144"/>
        <v>0</v>
      </c>
      <c r="V559" s="136"/>
    </row>
    <row r="560" spans="1:22" ht="12.75" customHeight="1">
      <c r="A560" s="41"/>
      <c r="B560" s="39"/>
      <c r="C560" s="39"/>
      <c r="D560" s="37"/>
      <c r="E560" s="135" t="s">
        <v>5</v>
      </c>
      <c r="F560" s="37"/>
      <c r="G560" s="37"/>
      <c r="H560" s="37"/>
      <c r="I560" s="37"/>
      <c r="J560" s="128">
        <f t="shared" si="135"/>
        <v>0</v>
      </c>
      <c r="K560" s="128">
        <f t="shared" si="141"/>
        <v>0</v>
      </c>
      <c r="L560" s="128">
        <f t="shared" si="145"/>
        <v>0</v>
      </c>
      <c r="M560" s="128">
        <f t="shared" si="136"/>
        <v>0</v>
      </c>
      <c r="N560" s="128">
        <f t="shared" si="137"/>
        <v>0</v>
      </c>
      <c r="O560" s="128">
        <f t="shared" si="138"/>
        <v>0</v>
      </c>
      <c r="P560" s="128">
        <f t="shared" si="139"/>
        <v>0</v>
      </c>
      <c r="Q560" s="128">
        <f t="shared" si="142"/>
        <v>0</v>
      </c>
      <c r="R560" s="128">
        <f t="shared" si="143"/>
        <v>0</v>
      </c>
      <c r="S560" s="128">
        <f t="shared" si="140"/>
        <v>0</v>
      </c>
      <c r="T560" s="146">
        <f t="shared" si="146"/>
        <v>0</v>
      </c>
      <c r="U560" s="128">
        <f t="shared" si="144"/>
        <v>0</v>
      </c>
      <c r="V560" s="136"/>
    </row>
    <row r="561" spans="1:22" s="130" customFormat="1" ht="18" customHeight="1">
      <c r="A561" s="45"/>
      <c r="B561" s="40"/>
      <c r="C561" s="40"/>
      <c r="D561" s="46"/>
      <c r="E561" s="139" t="s">
        <v>684</v>
      </c>
      <c r="F561" s="145"/>
      <c r="G561" s="145">
        <f>G565</f>
        <v>0</v>
      </c>
      <c r="H561" s="145">
        <f>H565</f>
        <v>0</v>
      </c>
      <c r="I561" s="145">
        <f>I562</f>
        <v>0</v>
      </c>
      <c r="J561" s="145">
        <f>J565</f>
        <v>0</v>
      </c>
      <c r="K561" s="145">
        <f>K565</f>
        <v>0</v>
      </c>
      <c r="L561" s="128">
        <f t="shared" si="145"/>
        <v>0</v>
      </c>
      <c r="M561" s="128">
        <f t="shared" si="136"/>
        <v>0</v>
      </c>
      <c r="N561" s="128">
        <f t="shared" si="137"/>
        <v>0</v>
      </c>
      <c r="O561" s="128">
        <f t="shared" si="138"/>
        <v>0</v>
      </c>
      <c r="P561" s="128">
        <f t="shared" si="139"/>
        <v>0</v>
      </c>
      <c r="Q561" s="128">
        <f t="shared" si="142"/>
        <v>0</v>
      </c>
      <c r="R561" s="128">
        <f t="shared" si="143"/>
        <v>0</v>
      </c>
      <c r="S561" s="128">
        <f t="shared" si="140"/>
        <v>0</v>
      </c>
      <c r="T561" s="146">
        <f t="shared" si="146"/>
        <v>0</v>
      </c>
      <c r="U561" s="128">
        <f t="shared" si="144"/>
        <v>0</v>
      </c>
      <c r="V561" s="129"/>
    </row>
    <row r="562" spans="1:22" ht="12.75" customHeight="1">
      <c r="A562" s="41"/>
      <c r="B562" s="39"/>
      <c r="C562" s="39"/>
      <c r="D562" s="37"/>
      <c r="E562" s="135" t="s">
        <v>458</v>
      </c>
      <c r="F562" s="127" t="s">
        <v>459</v>
      </c>
      <c r="G562" s="150">
        <v>0</v>
      </c>
      <c r="H562" s="150">
        <v>0</v>
      </c>
      <c r="I562" s="150">
        <f>I565</f>
        <v>0</v>
      </c>
      <c r="J562" s="128">
        <f t="shared" si="135"/>
        <v>0</v>
      </c>
      <c r="K562" s="128">
        <f t="shared" si="141"/>
        <v>0</v>
      </c>
      <c r="L562" s="128">
        <f t="shared" si="145"/>
        <v>0</v>
      </c>
      <c r="M562" s="128">
        <f t="shared" si="136"/>
        <v>0</v>
      </c>
      <c r="N562" s="128">
        <f t="shared" si="137"/>
        <v>0</v>
      </c>
      <c r="O562" s="128">
        <f t="shared" si="138"/>
        <v>0</v>
      </c>
      <c r="P562" s="128">
        <f t="shared" si="139"/>
        <v>0</v>
      </c>
      <c r="Q562" s="128">
        <f t="shared" si="142"/>
        <v>0</v>
      </c>
      <c r="R562" s="128">
        <f t="shared" si="143"/>
        <v>0</v>
      </c>
      <c r="S562" s="128">
        <f t="shared" si="140"/>
        <v>0</v>
      </c>
      <c r="T562" s="146">
        <f t="shared" si="146"/>
        <v>0</v>
      </c>
      <c r="U562" s="128">
        <f t="shared" si="144"/>
        <v>0</v>
      </c>
      <c r="V562" s="136"/>
    </row>
    <row r="563" spans="1:22" ht="12.75" customHeight="1">
      <c r="A563" s="126" t="s">
        <v>342</v>
      </c>
      <c r="B563" s="127" t="s">
        <v>330</v>
      </c>
      <c r="C563" s="127" t="s">
        <v>224</v>
      </c>
      <c r="D563" s="127" t="s">
        <v>224</v>
      </c>
      <c r="E563" s="135" t="s">
        <v>343</v>
      </c>
      <c r="F563" s="37"/>
      <c r="G563" s="37"/>
      <c r="H563" s="37"/>
      <c r="I563" s="37"/>
      <c r="J563" s="128">
        <f t="shared" si="135"/>
        <v>0</v>
      </c>
      <c r="K563" s="128">
        <f t="shared" si="141"/>
        <v>0</v>
      </c>
      <c r="L563" s="128">
        <f t="shared" si="145"/>
        <v>0</v>
      </c>
      <c r="M563" s="128">
        <f t="shared" si="136"/>
        <v>0</v>
      </c>
      <c r="N563" s="128">
        <f t="shared" si="137"/>
        <v>0</v>
      </c>
      <c r="O563" s="128">
        <f t="shared" si="138"/>
        <v>0</v>
      </c>
      <c r="P563" s="128">
        <f t="shared" si="139"/>
        <v>0</v>
      </c>
      <c r="Q563" s="128">
        <f t="shared" si="142"/>
        <v>0</v>
      </c>
      <c r="R563" s="128">
        <f t="shared" si="143"/>
        <v>0</v>
      </c>
      <c r="S563" s="128">
        <f t="shared" si="140"/>
        <v>0</v>
      </c>
      <c r="T563" s="146">
        <f t="shared" si="146"/>
        <v>0</v>
      </c>
      <c r="U563" s="128">
        <f t="shared" si="144"/>
        <v>0</v>
      </c>
      <c r="V563" s="136"/>
    </row>
    <row r="564" spans="1:22" ht="12.75" customHeight="1">
      <c r="A564" s="41"/>
      <c r="B564" s="39"/>
      <c r="C564" s="39"/>
      <c r="D564" s="37"/>
      <c r="E564" s="135" t="s">
        <v>5</v>
      </c>
      <c r="F564" s="37"/>
      <c r="G564" s="37"/>
      <c r="H564" s="37"/>
      <c r="I564" s="37"/>
      <c r="J564" s="128">
        <f t="shared" si="135"/>
        <v>0</v>
      </c>
      <c r="K564" s="128">
        <f t="shared" si="141"/>
        <v>0</v>
      </c>
      <c r="L564" s="128">
        <f t="shared" si="145"/>
        <v>0</v>
      </c>
      <c r="M564" s="128">
        <f t="shared" si="136"/>
        <v>0</v>
      </c>
      <c r="N564" s="128">
        <f t="shared" si="137"/>
        <v>0</v>
      </c>
      <c r="O564" s="128">
        <f t="shared" si="138"/>
        <v>0</v>
      </c>
      <c r="P564" s="128">
        <f t="shared" si="139"/>
        <v>0</v>
      </c>
      <c r="Q564" s="128">
        <f t="shared" si="142"/>
        <v>0</v>
      </c>
      <c r="R564" s="128">
        <f t="shared" si="143"/>
        <v>0</v>
      </c>
      <c r="S564" s="128">
        <f t="shared" si="140"/>
        <v>0</v>
      </c>
      <c r="T564" s="146">
        <f t="shared" si="146"/>
        <v>0</v>
      </c>
      <c r="U564" s="128">
        <f t="shared" si="144"/>
        <v>0</v>
      </c>
      <c r="V564" s="136"/>
    </row>
    <row r="565" spans="1:22" s="130" customFormat="1" ht="14.25" customHeight="1">
      <c r="A565" s="45"/>
      <c r="B565" s="40"/>
      <c r="C565" s="40"/>
      <c r="D565" s="46"/>
      <c r="E565" s="139" t="s">
        <v>684</v>
      </c>
      <c r="F565" s="145"/>
      <c r="G565" s="145">
        <f>G566</f>
        <v>0</v>
      </c>
      <c r="H565" s="145">
        <f>H566</f>
        <v>0</v>
      </c>
      <c r="I565" s="145">
        <f>I566</f>
        <v>0</v>
      </c>
      <c r="J565" s="145">
        <f>J566</f>
        <v>0</v>
      </c>
      <c r="K565" s="145">
        <f>K566</f>
        <v>0</v>
      </c>
      <c r="L565" s="128">
        <f t="shared" si="145"/>
        <v>0</v>
      </c>
      <c r="M565" s="128">
        <f t="shared" si="136"/>
        <v>0</v>
      </c>
      <c r="N565" s="128">
        <f t="shared" si="137"/>
        <v>0</v>
      </c>
      <c r="O565" s="128">
        <f t="shared" si="138"/>
        <v>0</v>
      </c>
      <c r="P565" s="128">
        <f t="shared" si="139"/>
        <v>0</v>
      </c>
      <c r="Q565" s="128">
        <f t="shared" si="142"/>
        <v>0</v>
      </c>
      <c r="R565" s="128">
        <f t="shared" si="143"/>
        <v>0</v>
      </c>
      <c r="S565" s="128">
        <f t="shared" si="140"/>
        <v>0</v>
      </c>
      <c r="T565" s="146">
        <f t="shared" si="146"/>
        <v>0</v>
      </c>
      <c r="U565" s="128">
        <f t="shared" si="144"/>
        <v>0</v>
      </c>
      <c r="V565" s="129"/>
    </row>
    <row r="566" spans="1:22" ht="12.75" customHeight="1">
      <c r="A566" s="41"/>
      <c r="B566" s="39"/>
      <c r="C566" s="39"/>
      <c r="D566" s="37"/>
      <c r="E566" s="135" t="s">
        <v>808</v>
      </c>
      <c r="F566" s="127">
        <v>4637</v>
      </c>
      <c r="G566" s="150">
        <v>0</v>
      </c>
      <c r="H566" s="150">
        <v>0</v>
      </c>
      <c r="I566" s="150">
        <v>0</v>
      </c>
      <c r="J566" s="128">
        <f t="shared" si="135"/>
        <v>0</v>
      </c>
      <c r="K566" s="128">
        <f t="shared" si="141"/>
        <v>0</v>
      </c>
      <c r="L566" s="128">
        <f t="shared" si="145"/>
        <v>0</v>
      </c>
      <c r="M566" s="128">
        <f t="shared" si="136"/>
        <v>0</v>
      </c>
      <c r="N566" s="128">
        <f t="shared" si="137"/>
        <v>0</v>
      </c>
      <c r="O566" s="128">
        <f t="shared" si="138"/>
        <v>0</v>
      </c>
      <c r="P566" s="128">
        <f t="shared" si="139"/>
        <v>0</v>
      </c>
      <c r="Q566" s="128">
        <f t="shared" si="142"/>
        <v>0</v>
      </c>
      <c r="R566" s="128">
        <f t="shared" si="143"/>
        <v>0</v>
      </c>
      <c r="S566" s="128">
        <f t="shared" si="140"/>
        <v>0</v>
      </c>
      <c r="T566" s="146">
        <f t="shared" si="146"/>
        <v>0</v>
      </c>
      <c r="U566" s="128">
        <f t="shared" si="144"/>
        <v>0</v>
      </c>
      <c r="V566" s="136"/>
    </row>
    <row r="567" spans="1:22" s="130" customFormat="1" ht="15" customHeight="1">
      <c r="A567" s="45" t="s">
        <v>344</v>
      </c>
      <c r="B567" s="40" t="s">
        <v>330</v>
      </c>
      <c r="C567" s="40" t="s">
        <v>213</v>
      </c>
      <c r="D567" s="46" t="s">
        <v>197</v>
      </c>
      <c r="E567" s="139" t="s">
        <v>345</v>
      </c>
      <c r="F567" s="145"/>
      <c r="G567" s="145">
        <f>G569</f>
        <v>481948.5</v>
      </c>
      <c r="H567" s="145">
        <f>H569</f>
        <v>418546.2</v>
      </c>
      <c r="I567" s="145">
        <f>I569</f>
        <v>63402.3</v>
      </c>
      <c r="J567" s="145">
        <f>K567+L567</f>
        <v>787835.92</v>
      </c>
      <c r="K567" s="145">
        <f>K569</f>
        <v>669673.92</v>
      </c>
      <c r="L567" s="145">
        <f>L569</f>
        <v>118162</v>
      </c>
      <c r="M567" s="128">
        <f t="shared" si="136"/>
        <v>305887.42000000004</v>
      </c>
      <c r="N567" s="128">
        <f t="shared" si="137"/>
        <v>251127.72000000003</v>
      </c>
      <c r="O567" s="128">
        <f t="shared" si="138"/>
        <v>54759.7</v>
      </c>
      <c r="P567" s="128">
        <f t="shared" si="139"/>
        <v>898525.9296</v>
      </c>
      <c r="Q567" s="128">
        <f t="shared" si="142"/>
        <v>756731.5296</v>
      </c>
      <c r="R567" s="128">
        <f t="shared" si="143"/>
        <v>141794.4</v>
      </c>
      <c r="S567" s="128">
        <f t="shared" si="140"/>
        <v>1040394.5390400001</v>
      </c>
      <c r="T567" s="146">
        <f t="shared" si="146"/>
        <v>870241.25904</v>
      </c>
      <c r="U567" s="128">
        <f t="shared" si="144"/>
        <v>170153.28</v>
      </c>
      <c r="V567" s="129"/>
    </row>
    <row r="568" spans="1:22" ht="12.75" customHeight="1">
      <c r="A568" s="41"/>
      <c r="B568" s="39"/>
      <c r="C568" s="39"/>
      <c r="D568" s="37"/>
      <c r="E568" s="135" t="s">
        <v>202</v>
      </c>
      <c r="F568" s="37"/>
      <c r="G568" s="37"/>
      <c r="H568" s="37"/>
      <c r="I568" s="37"/>
      <c r="J568" s="128">
        <f t="shared" si="135"/>
        <v>0</v>
      </c>
      <c r="K568" s="128">
        <f t="shared" si="141"/>
        <v>0</v>
      </c>
      <c r="L568" s="128">
        <f t="shared" si="145"/>
        <v>0</v>
      </c>
      <c r="M568" s="128">
        <f t="shared" si="136"/>
        <v>0</v>
      </c>
      <c r="N568" s="128">
        <f t="shared" si="137"/>
        <v>0</v>
      </c>
      <c r="O568" s="128">
        <f t="shared" si="138"/>
        <v>0</v>
      </c>
      <c r="P568" s="128">
        <f t="shared" si="139"/>
        <v>0</v>
      </c>
      <c r="Q568" s="128">
        <f t="shared" si="142"/>
        <v>0</v>
      </c>
      <c r="R568" s="128">
        <f t="shared" si="143"/>
        <v>0</v>
      </c>
      <c r="S568" s="128">
        <f t="shared" si="140"/>
        <v>0</v>
      </c>
      <c r="T568" s="146">
        <f t="shared" si="146"/>
        <v>0</v>
      </c>
      <c r="U568" s="128">
        <f t="shared" si="144"/>
        <v>0</v>
      </c>
      <c r="V568" s="136"/>
    </row>
    <row r="569" spans="1:22" ht="12.75" customHeight="1">
      <c r="A569" s="126" t="s">
        <v>346</v>
      </c>
      <c r="B569" s="127" t="s">
        <v>330</v>
      </c>
      <c r="C569" s="127" t="s">
        <v>213</v>
      </c>
      <c r="D569" s="127" t="s">
        <v>200</v>
      </c>
      <c r="E569" s="135" t="s">
        <v>347</v>
      </c>
      <c r="F569" s="37"/>
      <c r="G569" s="150">
        <f>G571+G574+G576+G578+G581</f>
        <v>481948.5</v>
      </c>
      <c r="H569" s="150">
        <f>H571+H574+H576+H578+H581</f>
        <v>418546.2</v>
      </c>
      <c r="I569" s="150">
        <f>I571+I574+I576+I578+I581</f>
        <v>63402.3</v>
      </c>
      <c r="J569" s="128">
        <f t="shared" si="135"/>
        <v>787835.92</v>
      </c>
      <c r="K569" s="150">
        <f>K571+K574+K576+K578+K581</f>
        <v>669673.92</v>
      </c>
      <c r="L569" s="150">
        <f>L571+L574+L576+L578+L581</f>
        <v>118162</v>
      </c>
      <c r="M569" s="128">
        <f t="shared" si="136"/>
        <v>305887.42000000004</v>
      </c>
      <c r="N569" s="128">
        <f t="shared" si="137"/>
        <v>251127.72000000003</v>
      </c>
      <c r="O569" s="128">
        <f t="shared" si="138"/>
        <v>54759.7</v>
      </c>
      <c r="P569" s="128">
        <f t="shared" si="139"/>
        <v>898525.9296</v>
      </c>
      <c r="Q569" s="128">
        <f t="shared" si="142"/>
        <v>756731.5296</v>
      </c>
      <c r="R569" s="128">
        <f t="shared" si="143"/>
        <v>141794.4</v>
      </c>
      <c r="S569" s="128">
        <f t="shared" si="140"/>
        <v>1040394.5390400001</v>
      </c>
      <c r="T569" s="146">
        <f t="shared" si="146"/>
        <v>870241.25904</v>
      </c>
      <c r="U569" s="128">
        <f t="shared" si="144"/>
        <v>170153.28</v>
      </c>
      <c r="V569" s="136"/>
    </row>
    <row r="570" spans="1:22" ht="12.75" customHeight="1">
      <c r="A570" s="41"/>
      <c r="B570" s="39"/>
      <c r="C570" s="39"/>
      <c r="D570" s="37"/>
      <c r="E570" s="135" t="s">
        <v>5</v>
      </c>
      <c r="F570" s="37"/>
      <c r="G570" s="37"/>
      <c r="H570" s="37"/>
      <c r="I570" s="37"/>
      <c r="J570" s="128">
        <f t="shared" si="135"/>
        <v>0</v>
      </c>
      <c r="K570" s="128">
        <f t="shared" si="141"/>
        <v>0</v>
      </c>
      <c r="L570" s="128">
        <f t="shared" si="145"/>
        <v>0</v>
      </c>
      <c r="M570" s="128">
        <f t="shared" si="136"/>
        <v>0</v>
      </c>
      <c r="N570" s="128">
        <f t="shared" si="137"/>
        <v>0</v>
      </c>
      <c r="O570" s="128">
        <f t="shared" si="138"/>
        <v>0</v>
      </c>
      <c r="P570" s="128">
        <f t="shared" si="139"/>
        <v>0</v>
      </c>
      <c r="Q570" s="128">
        <f t="shared" si="142"/>
        <v>0</v>
      </c>
      <c r="R570" s="128">
        <f t="shared" si="143"/>
        <v>0</v>
      </c>
      <c r="S570" s="128">
        <f t="shared" si="140"/>
        <v>0</v>
      </c>
      <c r="T570" s="146">
        <f t="shared" si="146"/>
        <v>0</v>
      </c>
      <c r="U570" s="128">
        <f t="shared" si="144"/>
        <v>0</v>
      </c>
      <c r="V570" s="136"/>
    </row>
    <row r="571" spans="1:22" s="130" customFormat="1" ht="12.75" customHeight="1">
      <c r="A571" s="45"/>
      <c r="B571" s="40"/>
      <c r="C571" s="40"/>
      <c r="D571" s="46"/>
      <c r="E571" s="139" t="s">
        <v>685</v>
      </c>
      <c r="F571" s="145"/>
      <c r="G571" s="145">
        <f aca="true" t="shared" si="147" ref="G571:L571">G572+G573</f>
        <v>481948.5</v>
      </c>
      <c r="H571" s="145">
        <f t="shared" si="147"/>
        <v>418546.2</v>
      </c>
      <c r="I571" s="145">
        <f t="shared" si="147"/>
        <v>63402.3</v>
      </c>
      <c r="J571" s="145">
        <f t="shared" si="147"/>
        <v>756730.42</v>
      </c>
      <c r="K571" s="145">
        <f t="shared" si="147"/>
        <v>669673.92</v>
      </c>
      <c r="L571" s="145">
        <f t="shared" si="147"/>
        <v>87056.5</v>
      </c>
      <c r="M571" s="128">
        <f t="shared" si="136"/>
        <v>274781.92000000004</v>
      </c>
      <c r="N571" s="128">
        <f t="shared" si="137"/>
        <v>251127.72000000003</v>
      </c>
      <c r="O571" s="128">
        <f t="shared" si="138"/>
        <v>23654.199999999997</v>
      </c>
      <c r="P571" s="128">
        <f t="shared" si="139"/>
        <v>861199.3296</v>
      </c>
      <c r="Q571" s="128">
        <f t="shared" si="142"/>
        <v>756731.5296</v>
      </c>
      <c r="R571" s="128">
        <f t="shared" si="143"/>
        <v>104467.8</v>
      </c>
      <c r="S571" s="128">
        <f t="shared" si="140"/>
        <v>995602.61904</v>
      </c>
      <c r="T571" s="146">
        <f t="shared" si="146"/>
        <v>870241.25904</v>
      </c>
      <c r="U571" s="128">
        <f t="shared" si="144"/>
        <v>125361.36</v>
      </c>
      <c r="V571" s="129"/>
    </row>
    <row r="572" spans="1:22" s="130" customFormat="1" ht="21" customHeight="1">
      <c r="A572" s="45"/>
      <c r="B572" s="40"/>
      <c r="C572" s="40"/>
      <c r="D572" s="46"/>
      <c r="E572" s="149" t="s">
        <v>799</v>
      </c>
      <c r="F572" s="38">
        <v>5113</v>
      </c>
      <c r="G572" s="150">
        <f>H572+I572</f>
        <v>63402.3</v>
      </c>
      <c r="H572" s="150">
        <v>0</v>
      </c>
      <c r="I572" s="150">
        <v>63402.3</v>
      </c>
      <c r="J572" s="128">
        <f t="shared" si="135"/>
        <v>87056.5</v>
      </c>
      <c r="K572" s="128">
        <f t="shared" si="141"/>
        <v>0</v>
      </c>
      <c r="L572" s="128">
        <v>87056.5</v>
      </c>
      <c r="M572" s="128">
        <f t="shared" si="136"/>
        <v>23654.199999999997</v>
      </c>
      <c r="N572" s="128">
        <f t="shared" si="137"/>
        <v>0</v>
      </c>
      <c r="O572" s="128">
        <f t="shared" si="138"/>
        <v>23654.199999999997</v>
      </c>
      <c r="P572" s="128">
        <f t="shared" si="139"/>
        <v>104467.8</v>
      </c>
      <c r="Q572" s="128">
        <f t="shared" si="142"/>
        <v>0</v>
      </c>
      <c r="R572" s="128">
        <f t="shared" si="143"/>
        <v>104467.8</v>
      </c>
      <c r="S572" s="128">
        <f t="shared" si="140"/>
        <v>125361.36</v>
      </c>
      <c r="T572" s="146">
        <f t="shared" si="146"/>
        <v>0</v>
      </c>
      <c r="U572" s="128">
        <f t="shared" si="144"/>
        <v>125361.36</v>
      </c>
      <c r="V572" s="129"/>
    </row>
    <row r="573" spans="1:22" ht="26.25" customHeight="1">
      <c r="A573" s="41"/>
      <c r="B573" s="39"/>
      <c r="C573" s="39"/>
      <c r="D573" s="37"/>
      <c r="E573" s="135" t="s">
        <v>458</v>
      </c>
      <c r="F573" s="127" t="s">
        <v>459</v>
      </c>
      <c r="G573" s="150">
        <f>H573+I573</f>
        <v>418546.2</v>
      </c>
      <c r="H573" s="150">
        <v>418546.2</v>
      </c>
      <c r="I573" s="150">
        <v>0</v>
      </c>
      <c r="J573" s="128">
        <f t="shared" si="135"/>
        <v>669673.92</v>
      </c>
      <c r="K573" s="128">
        <f>H573*60/100+H573</f>
        <v>669673.92</v>
      </c>
      <c r="L573" s="128">
        <f t="shared" si="145"/>
        <v>0</v>
      </c>
      <c r="M573" s="128">
        <f t="shared" si="136"/>
        <v>251127.72000000003</v>
      </c>
      <c r="N573" s="128">
        <f t="shared" si="137"/>
        <v>251127.72000000003</v>
      </c>
      <c r="O573" s="128">
        <f t="shared" si="138"/>
        <v>0</v>
      </c>
      <c r="P573" s="128">
        <f t="shared" si="139"/>
        <v>756731.5296</v>
      </c>
      <c r="Q573" s="128">
        <f t="shared" si="142"/>
        <v>756731.5296</v>
      </c>
      <c r="R573" s="128">
        <f t="shared" si="143"/>
        <v>0</v>
      </c>
      <c r="S573" s="128">
        <f t="shared" si="140"/>
        <v>870241.25904</v>
      </c>
      <c r="T573" s="146">
        <f t="shared" si="146"/>
        <v>870241.25904</v>
      </c>
      <c r="U573" s="128">
        <f t="shared" si="144"/>
        <v>0</v>
      </c>
      <c r="V573" s="136"/>
    </row>
    <row r="574" spans="1:22" s="130" customFormat="1" ht="19.5" customHeight="1">
      <c r="A574" s="45"/>
      <c r="B574" s="40"/>
      <c r="C574" s="40"/>
      <c r="D574" s="46"/>
      <c r="E574" s="139" t="s">
        <v>686</v>
      </c>
      <c r="F574" s="145"/>
      <c r="G574" s="145">
        <f>G575</f>
        <v>0</v>
      </c>
      <c r="H574" s="145">
        <f>H575</f>
        <v>0</v>
      </c>
      <c r="I574" s="145">
        <f>I575</f>
        <v>0</v>
      </c>
      <c r="J574" s="145">
        <f>J575</f>
        <v>0</v>
      </c>
      <c r="K574" s="145">
        <f>K575</f>
        <v>0</v>
      </c>
      <c r="L574" s="128">
        <f t="shared" si="145"/>
        <v>0</v>
      </c>
      <c r="M574" s="128">
        <f t="shared" si="136"/>
        <v>0</v>
      </c>
      <c r="N574" s="128">
        <f t="shared" si="137"/>
        <v>0</v>
      </c>
      <c r="O574" s="128">
        <f t="shared" si="138"/>
        <v>0</v>
      </c>
      <c r="P574" s="128">
        <f t="shared" si="139"/>
        <v>0</v>
      </c>
      <c r="Q574" s="128">
        <f t="shared" si="142"/>
        <v>0</v>
      </c>
      <c r="R574" s="128">
        <f t="shared" si="143"/>
        <v>0</v>
      </c>
      <c r="S574" s="128">
        <f t="shared" si="140"/>
        <v>0</v>
      </c>
      <c r="T574" s="146">
        <f t="shared" si="146"/>
        <v>0</v>
      </c>
      <c r="U574" s="128">
        <f t="shared" si="144"/>
        <v>0</v>
      </c>
      <c r="V574" s="129"/>
    </row>
    <row r="575" spans="1:22" ht="12.75" customHeight="1">
      <c r="A575" s="41"/>
      <c r="B575" s="39"/>
      <c r="C575" s="39"/>
      <c r="D575" s="37"/>
      <c r="E575" s="135" t="s">
        <v>534</v>
      </c>
      <c r="F575" s="127" t="s">
        <v>535</v>
      </c>
      <c r="G575" s="150">
        <f>G577</f>
        <v>0</v>
      </c>
      <c r="H575" s="150">
        <f aca="true" t="shared" si="148" ref="H575:I577">H577</f>
        <v>0</v>
      </c>
      <c r="I575" s="150">
        <f t="shared" si="148"/>
        <v>0</v>
      </c>
      <c r="J575" s="128">
        <f t="shared" si="135"/>
        <v>0</v>
      </c>
      <c r="K575" s="128">
        <f t="shared" si="141"/>
        <v>0</v>
      </c>
      <c r="L575" s="128">
        <f t="shared" si="145"/>
        <v>0</v>
      </c>
      <c r="M575" s="128">
        <f t="shared" si="136"/>
        <v>0</v>
      </c>
      <c r="N575" s="128">
        <f t="shared" si="137"/>
        <v>0</v>
      </c>
      <c r="O575" s="128">
        <f t="shared" si="138"/>
        <v>0</v>
      </c>
      <c r="P575" s="128">
        <f t="shared" si="139"/>
        <v>0</v>
      </c>
      <c r="Q575" s="128">
        <f t="shared" si="142"/>
        <v>0</v>
      </c>
      <c r="R575" s="128">
        <f t="shared" si="143"/>
        <v>0</v>
      </c>
      <c r="S575" s="128">
        <f t="shared" si="140"/>
        <v>0</v>
      </c>
      <c r="T575" s="146">
        <f t="shared" si="146"/>
        <v>0</v>
      </c>
      <c r="U575" s="128">
        <f t="shared" si="144"/>
        <v>0</v>
      </c>
      <c r="V575" s="136"/>
    </row>
    <row r="576" spans="1:22" s="130" customFormat="1" ht="33.75" customHeight="1">
      <c r="A576" s="45"/>
      <c r="B576" s="40"/>
      <c r="C576" s="40"/>
      <c r="D576" s="46"/>
      <c r="E576" s="139" t="s">
        <v>780</v>
      </c>
      <c r="F576" s="145"/>
      <c r="G576" s="145">
        <f>G577</f>
        <v>0</v>
      </c>
      <c r="H576" s="145">
        <f>H577</f>
        <v>0</v>
      </c>
      <c r="I576" s="145">
        <f>I577</f>
        <v>0</v>
      </c>
      <c r="J576" s="145">
        <f>J577</f>
        <v>0</v>
      </c>
      <c r="K576" s="145">
        <f>K577</f>
        <v>0</v>
      </c>
      <c r="L576" s="128">
        <f t="shared" si="145"/>
        <v>0</v>
      </c>
      <c r="M576" s="128">
        <f t="shared" si="136"/>
        <v>0</v>
      </c>
      <c r="N576" s="128">
        <f t="shared" si="137"/>
        <v>0</v>
      </c>
      <c r="O576" s="128">
        <f t="shared" si="138"/>
        <v>0</v>
      </c>
      <c r="P576" s="128">
        <f t="shared" si="139"/>
        <v>0</v>
      </c>
      <c r="Q576" s="128">
        <f t="shared" si="142"/>
        <v>0</v>
      </c>
      <c r="R576" s="128">
        <f t="shared" si="143"/>
        <v>0</v>
      </c>
      <c r="S576" s="128">
        <f t="shared" si="140"/>
        <v>0</v>
      </c>
      <c r="T576" s="146">
        <f t="shared" si="146"/>
        <v>0</v>
      </c>
      <c r="U576" s="128">
        <f t="shared" si="144"/>
        <v>0</v>
      </c>
      <c r="V576" s="129"/>
    </row>
    <row r="577" spans="1:22" ht="24" customHeight="1">
      <c r="A577" s="41"/>
      <c r="B577" s="39"/>
      <c r="C577" s="39"/>
      <c r="D577" s="37"/>
      <c r="E577" s="135" t="s">
        <v>458</v>
      </c>
      <c r="F577" s="127" t="s">
        <v>459</v>
      </c>
      <c r="G577" s="150">
        <f>G579</f>
        <v>0</v>
      </c>
      <c r="H577" s="150">
        <f t="shared" si="148"/>
        <v>0</v>
      </c>
      <c r="I577" s="150">
        <f t="shared" si="148"/>
        <v>0</v>
      </c>
      <c r="J577" s="128">
        <f t="shared" si="135"/>
        <v>0</v>
      </c>
      <c r="K577" s="128">
        <f t="shared" si="141"/>
        <v>0</v>
      </c>
      <c r="L577" s="128">
        <f t="shared" si="145"/>
        <v>0</v>
      </c>
      <c r="M577" s="128">
        <f t="shared" si="136"/>
        <v>0</v>
      </c>
      <c r="N577" s="128">
        <f t="shared" si="137"/>
        <v>0</v>
      </c>
      <c r="O577" s="128">
        <f t="shared" si="138"/>
        <v>0</v>
      </c>
      <c r="P577" s="128">
        <f t="shared" si="139"/>
        <v>0</v>
      </c>
      <c r="Q577" s="128">
        <f t="shared" si="142"/>
        <v>0</v>
      </c>
      <c r="R577" s="128">
        <f t="shared" si="143"/>
        <v>0</v>
      </c>
      <c r="S577" s="128">
        <f t="shared" si="140"/>
        <v>0</v>
      </c>
      <c r="T577" s="146">
        <f t="shared" si="146"/>
        <v>0</v>
      </c>
      <c r="U577" s="128">
        <f t="shared" si="144"/>
        <v>0</v>
      </c>
      <c r="V577" s="136"/>
    </row>
    <row r="578" spans="1:22" s="130" customFormat="1" ht="20.25" customHeight="1">
      <c r="A578" s="45"/>
      <c r="B578" s="40"/>
      <c r="C578" s="40"/>
      <c r="D578" s="46"/>
      <c r="E578" s="139" t="s">
        <v>781</v>
      </c>
      <c r="F578" s="145"/>
      <c r="G578" s="145">
        <f>G579+G580</f>
        <v>0</v>
      </c>
      <c r="H578" s="145">
        <f>H579+H580</f>
        <v>0</v>
      </c>
      <c r="I578" s="145">
        <v>0</v>
      </c>
      <c r="J578" s="128">
        <f t="shared" si="135"/>
        <v>31105.5</v>
      </c>
      <c r="K578" s="128">
        <f t="shared" si="141"/>
        <v>0</v>
      </c>
      <c r="L578" s="128">
        <f>L579+L580</f>
        <v>31105.5</v>
      </c>
      <c r="M578" s="128">
        <f t="shared" si="136"/>
        <v>31105.5</v>
      </c>
      <c r="N578" s="128">
        <f t="shared" si="137"/>
        <v>0</v>
      </c>
      <c r="O578" s="128">
        <f t="shared" si="138"/>
        <v>31105.5</v>
      </c>
      <c r="P578" s="128">
        <f t="shared" si="139"/>
        <v>37326.6</v>
      </c>
      <c r="Q578" s="128">
        <f t="shared" si="142"/>
        <v>0</v>
      </c>
      <c r="R578" s="128">
        <f t="shared" si="143"/>
        <v>37326.6</v>
      </c>
      <c r="S578" s="128">
        <f t="shared" si="140"/>
        <v>44791.92</v>
      </c>
      <c r="T578" s="146">
        <f t="shared" si="146"/>
        <v>0</v>
      </c>
      <c r="U578" s="128">
        <f t="shared" si="144"/>
        <v>44791.92</v>
      </c>
      <c r="V578" s="129"/>
    </row>
    <row r="579" spans="1:22" ht="12.75" customHeight="1">
      <c r="A579" s="41"/>
      <c r="B579" s="39"/>
      <c r="C579" s="39"/>
      <c r="D579" s="37"/>
      <c r="E579" s="135" t="s">
        <v>524</v>
      </c>
      <c r="F579" s="127" t="s">
        <v>523</v>
      </c>
      <c r="G579" s="150">
        <f aca="true" t="shared" si="149" ref="G579:I580">G581</f>
        <v>0</v>
      </c>
      <c r="H579" s="150">
        <f t="shared" si="149"/>
        <v>0</v>
      </c>
      <c r="I579" s="150">
        <f t="shared" si="149"/>
        <v>0</v>
      </c>
      <c r="J579" s="128">
        <f t="shared" si="135"/>
        <v>31105.5</v>
      </c>
      <c r="K579" s="128">
        <f t="shared" si="141"/>
        <v>0</v>
      </c>
      <c r="L579" s="128">
        <v>31105.5</v>
      </c>
      <c r="M579" s="128">
        <f t="shared" si="136"/>
        <v>31105.5</v>
      </c>
      <c r="N579" s="128">
        <f t="shared" si="137"/>
        <v>0</v>
      </c>
      <c r="O579" s="128">
        <f t="shared" si="138"/>
        <v>31105.5</v>
      </c>
      <c r="P579" s="128">
        <f t="shared" si="139"/>
        <v>37326.6</v>
      </c>
      <c r="Q579" s="128">
        <f t="shared" si="142"/>
        <v>0</v>
      </c>
      <c r="R579" s="128">
        <f t="shared" si="143"/>
        <v>37326.6</v>
      </c>
      <c r="S579" s="128">
        <f t="shared" si="140"/>
        <v>44791.92</v>
      </c>
      <c r="T579" s="146">
        <f t="shared" si="146"/>
        <v>0</v>
      </c>
      <c r="U579" s="128">
        <f t="shared" si="144"/>
        <v>44791.92</v>
      </c>
      <c r="V579" s="136"/>
    </row>
    <row r="580" spans="1:22" ht="12.75" customHeight="1">
      <c r="A580" s="41"/>
      <c r="B580" s="39"/>
      <c r="C580" s="39"/>
      <c r="D580" s="37"/>
      <c r="E580" s="135" t="s">
        <v>526</v>
      </c>
      <c r="F580" s="127" t="s">
        <v>525</v>
      </c>
      <c r="G580" s="150">
        <f t="shared" si="149"/>
        <v>0</v>
      </c>
      <c r="H580" s="150">
        <f t="shared" si="149"/>
        <v>0</v>
      </c>
      <c r="I580" s="150">
        <v>0</v>
      </c>
      <c r="J580" s="128">
        <f t="shared" si="135"/>
        <v>0</v>
      </c>
      <c r="K580" s="128">
        <f t="shared" si="141"/>
        <v>0</v>
      </c>
      <c r="L580" s="128">
        <f t="shared" si="145"/>
        <v>0</v>
      </c>
      <c r="M580" s="128">
        <f t="shared" si="136"/>
        <v>0</v>
      </c>
      <c r="N580" s="128">
        <f t="shared" si="137"/>
        <v>0</v>
      </c>
      <c r="O580" s="128">
        <f t="shared" si="138"/>
        <v>0</v>
      </c>
      <c r="P580" s="128">
        <f t="shared" si="139"/>
        <v>0</v>
      </c>
      <c r="Q580" s="128">
        <f t="shared" si="142"/>
        <v>0</v>
      </c>
      <c r="R580" s="128">
        <f t="shared" si="143"/>
        <v>0</v>
      </c>
      <c r="S580" s="128">
        <f t="shared" si="140"/>
        <v>0</v>
      </c>
      <c r="T580" s="146">
        <f t="shared" si="146"/>
        <v>0</v>
      </c>
      <c r="U580" s="128">
        <f t="shared" si="144"/>
        <v>0</v>
      </c>
      <c r="V580" s="136"/>
    </row>
    <row r="581" spans="1:22" s="130" customFormat="1" ht="20.25" customHeight="1">
      <c r="A581" s="45"/>
      <c r="B581" s="40"/>
      <c r="C581" s="40"/>
      <c r="D581" s="46"/>
      <c r="E581" s="139" t="s">
        <v>782</v>
      </c>
      <c r="F581" s="145"/>
      <c r="G581" s="145">
        <f>G582</f>
        <v>0</v>
      </c>
      <c r="H581" s="145">
        <f>H582</f>
        <v>0</v>
      </c>
      <c r="I581" s="145">
        <f>I582</f>
        <v>0</v>
      </c>
      <c r="J581" s="128">
        <f t="shared" si="135"/>
        <v>0</v>
      </c>
      <c r="K581" s="128">
        <f t="shared" si="141"/>
        <v>0</v>
      </c>
      <c r="L581" s="128">
        <f t="shared" si="145"/>
        <v>0</v>
      </c>
      <c r="M581" s="128">
        <f t="shared" si="136"/>
        <v>0</v>
      </c>
      <c r="N581" s="128">
        <f t="shared" si="137"/>
        <v>0</v>
      </c>
      <c r="O581" s="128">
        <f t="shared" si="138"/>
        <v>0</v>
      </c>
      <c r="P581" s="128">
        <f t="shared" si="139"/>
        <v>0</v>
      </c>
      <c r="Q581" s="128">
        <f t="shared" si="142"/>
        <v>0</v>
      </c>
      <c r="R581" s="128">
        <f t="shared" si="143"/>
        <v>0</v>
      </c>
      <c r="S581" s="128">
        <f t="shared" si="140"/>
        <v>0</v>
      </c>
      <c r="T581" s="146">
        <f t="shared" si="146"/>
        <v>0</v>
      </c>
      <c r="U581" s="128">
        <f t="shared" si="144"/>
        <v>0</v>
      </c>
      <c r="V581" s="129"/>
    </row>
    <row r="582" spans="1:22" ht="12.75" customHeight="1">
      <c r="A582" s="41"/>
      <c r="B582" s="39"/>
      <c r="C582" s="39"/>
      <c r="D582" s="37"/>
      <c r="E582" s="135" t="s">
        <v>476</v>
      </c>
      <c r="F582" s="127" t="s">
        <v>477</v>
      </c>
      <c r="G582" s="150">
        <f>G584</f>
        <v>0</v>
      </c>
      <c r="H582" s="150">
        <f>H584</f>
        <v>0</v>
      </c>
      <c r="I582" s="150">
        <f>I584</f>
        <v>0</v>
      </c>
      <c r="J582" s="128">
        <f t="shared" si="135"/>
        <v>0</v>
      </c>
      <c r="K582" s="128">
        <f t="shared" si="141"/>
        <v>0</v>
      </c>
      <c r="L582" s="128">
        <f t="shared" si="145"/>
        <v>0</v>
      </c>
      <c r="M582" s="128">
        <f t="shared" si="136"/>
        <v>0</v>
      </c>
      <c r="N582" s="128">
        <f t="shared" si="137"/>
        <v>0</v>
      </c>
      <c r="O582" s="128">
        <f t="shared" si="138"/>
        <v>0</v>
      </c>
      <c r="P582" s="128">
        <f t="shared" si="139"/>
        <v>0</v>
      </c>
      <c r="Q582" s="128">
        <f t="shared" si="142"/>
        <v>0</v>
      </c>
      <c r="R582" s="128">
        <f t="shared" si="143"/>
        <v>0</v>
      </c>
      <c r="S582" s="128">
        <f t="shared" si="140"/>
        <v>0</v>
      </c>
      <c r="T582" s="146">
        <f t="shared" si="146"/>
        <v>0</v>
      </c>
      <c r="U582" s="128">
        <f t="shared" si="144"/>
        <v>0</v>
      </c>
      <c r="V582" s="136"/>
    </row>
    <row r="583" spans="1:22" s="130" customFormat="1" ht="24" customHeight="1">
      <c r="A583" s="45" t="s">
        <v>348</v>
      </c>
      <c r="B583" s="40" t="s">
        <v>330</v>
      </c>
      <c r="C583" s="40" t="s">
        <v>217</v>
      </c>
      <c r="D583" s="46" t="s">
        <v>197</v>
      </c>
      <c r="E583" s="139" t="s">
        <v>349</v>
      </c>
      <c r="F583" s="145"/>
      <c r="G583" s="145">
        <f>H583+I583</f>
        <v>410336.1</v>
      </c>
      <c r="H583" s="145">
        <f>H585</f>
        <v>5500</v>
      </c>
      <c r="I583" s="145">
        <f>I585</f>
        <v>404836.1</v>
      </c>
      <c r="J583" s="145">
        <f>K583+L583</f>
        <v>636297.5549999999</v>
      </c>
      <c r="K583" s="145">
        <f>K585</f>
        <v>8690</v>
      </c>
      <c r="L583" s="210">
        <f>L585</f>
        <v>627607.5549999999</v>
      </c>
      <c r="M583" s="128">
        <f t="shared" si="136"/>
        <v>225961.45499999996</v>
      </c>
      <c r="N583" s="128">
        <f t="shared" si="137"/>
        <v>3190</v>
      </c>
      <c r="O583" s="128">
        <f t="shared" si="138"/>
        <v>222771.45499999996</v>
      </c>
      <c r="P583" s="128">
        <f t="shared" si="139"/>
        <v>762948.7659999998</v>
      </c>
      <c r="Q583" s="128">
        <f t="shared" si="142"/>
        <v>9819.7</v>
      </c>
      <c r="R583" s="128">
        <f t="shared" si="143"/>
        <v>753129.0659999999</v>
      </c>
      <c r="S583" s="128">
        <f t="shared" si="140"/>
        <v>915047.5341999999</v>
      </c>
      <c r="T583" s="146">
        <f t="shared" si="146"/>
        <v>11292.655</v>
      </c>
      <c r="U583" s="128">
        <f t="shared" si="144"/>
        <v>903754.8791999999</v>
      </c>
      <c r="V583" s="129"/>
    </row>
    <row r="584" spans="1:22" ht="12.75" customHeight="1">
      <c r="A584" s="41"/>
      <c r="B584" s="39"/>
      <c r="C584" s="39"/>
      <c r="D584" s="37"/>
      <c r="E584" s="135" t="s">
        <v>202</v>
      </c>
      <c r="F584" s="37"/>
      <c r="G584" s="37"/>
      <c r="H584" s="37"/>
      <c r="I584" s="37"/>
      <c r="J584" s="128">
        <f t="shared" si="135"/>
        <v>0</v>
      </c>
      <c r="K584" s="128">
        <f t="shared" si="141"/>
        <v>0</v>
      </c>
      <c r="L584" s="128">
        <f t="shared" si="145"/>
        <v>0</v>
      </c>
      <c r="M584" s="128">
        <f t="shared" si="136"/>
        <v>0</v>
      </c>
      <c r="N584" s="128">
        <f t="shared" si="137"/>
        <v>0</v>
      </c>
      <c r="O584" s="128">
        <f t="shared" si="138"/>
        <v>0</v>
      </c>
      <c r="P584" s="128">
        <f t="shared" si="139"/>
        <v>0</v>
      </c>
      <c r="Q584" s="128">
        <f t="shared" si="142"/>
        <v>0</v>
      </c>
      <c r="R584" s="128">
        <f t="shared" si="143"/>
        <v>0</v>
      </c>
      <c r="S584" s="128">
        <f t="shared" si="140"/>
        <v>0</v>
      </c>
      <c r="T584" s="146">
        <f t="shared" si="146"/>
        <v>0</v>
      </c>
      <c r="U584" s="128">
        <f t="shared" si="144"/>
        <v>0</v>
      </c>
      <c r="V584" s="136"/>
    </row>
    <row r="585" spans="1:22" ht="12.75" customHeight="1">
      <c r="A585" s="126" t="s">
        <v>350</v>
      </c>
      <c r="B585" s="127" t="s">
        <v>330</v>
      </c>
      <c r="C585" s="127" t="s">
        <v>217</v>
      </c>
      <c r="D585" s="127" t="s">
        <v>200</v>
      </c>
      <c r="E585" s="135" t="s">
        <v>349</v>
      </c>
      <c r="F585" s="37"/>
      <c r="G585" s="37">
        <f>H585+I585</f>
        <v>410336.1</v>
      </c>
      <c r="H585" s="37">
        <f>H587+H591+H593+H595</f>
        <v>5500</v>
      </c>
      <c r="I585" s="37">
        <f>I587+I591+I593+I595</f>
        <v>404836.1</v>
      </c>
      <c r="J585" s="37">
        <f>K585+L585</f>
        <v>636297.5549999999</v>
      </c>
      <c r="K585" s="37">
        <f>K587+K591+K593+K595</f>
        <v>8690</v>
      </c>
      <c r="L585" s="37">
        <f>L587+L591+L593+L595</f>
        <v>627607.5549999999</v>
      </c>
      <c r="M585" s="128">
        <f t="shared" si="136"/>
        <v>225961.45499999996</v>
      </c>
      <c r="N585" s="128">
        <f t="shared" si="137"/>
        <v>3190</v>
      </c>
      <c r="O585" s="128">
        <f t="shared" si="138"/>
        <v>222771.45499999996</v>
      </c>
      <c r="P585" s="128">
        <f t="shared" si="139"/>
        <v>762948.7659999998</v>
      </c>
      <c r="Q585" s="128">
        <f t="shared" si="142"/>
        <v>9819.7</v>
      </c>
      <c r="R585" s="128">
        <f t="shared" si="143"/>
        <v>753129.0659999999</v>
      </c>
      <c r="S585" s="128">
        <f t="shared" si="140"/>
        <v>915047.5341999999</v>
      </c>
      <c r="T585" s="146">
        <f t="shared" si="146"/>
        <v>11292.655</v>
      </c>
      <c r="U585" s="128">
        <f t="shared" si="144"/>
        <v>903754.8791999999</v>
      </c>
      <c r="V585" s="136"/>
    </row>
    <row r="586" spans="1:22" ht="12.75" customHeight="1">
      <c r="A586" s="41"/>
      <c r="B586" s="39"/>
      <c r="C586" s="39"/>
      <c r="D586" s="37"/>
      <c r="E586" s="135" t="s">
        <v>5</v>
      </c>
      <c r="F586" s="37"/>
      <c r="G586" s="37"/>
      <c r="H586" s="37"/>
      <c r="I586" s="37"/>
      <c r="J586" s="128">
        <f t="shared" si="135"/>
        <v>0</v>
      </c>
      <c r="K586" s="128">
        <f t="shared" si="141"/>
        <v>0</v>
      </c>
      <c r="L586" s="128">
        <f t="shared" si="145"/>
        <v>0</v>
      </c>
      <c r="M586" s="128">
        <f t="shared" si="136"/>
        <v>0</v>
      </c>
      <c r="N586" s="128">
        <f t="shared" si="137"/>
        <v>0</v>
      </c>
      <c r="O586" s="128">
        <f t="shared" si="138"/>
        <v>0</v>
      </c>
      <c r="P586" s="128">
        <f t="shared" si="139"/>
        <v>0</v>
      </c>
      <c r="Q586" s="128">
        <f t="shared" si="142"/>
        <v>0</v>
      </c>
      <c r="R586" s="128">
        <f t="shared" si="143"/>
        <v>0</v>
      </c>
      <c r="S586" s="128">
        <f t="shared" si="140"/>
        <v>0</v>
      </c>
      <c r="T586" s="146">
        <f t="shared" si="146"/>
        <v>0</v>
      </c>
      <c r="U586" s="128">
        <f t="shared" si="144"/>
        <v>0</v>
      </c>
      <c r="V586" s="136"/>
    </row>
    <row r="587" spans="1:22" s="130" customFormat="1" ht="21" customHeight="1">
      <c r="A587" s="45"/>
      <c r="B587" s="40"/>
      <c r="C587" s="40"/>
      <c r="D587" s="46"/>
      <c r="E587" s="139" t="s">
        <v>687</v>
      </c>
      <c r="F587" s="145"/>
      <c r="G587" s="145">
        <f>G588+G590+G589</f>
        <v>404836.1</v>
      </c>
      <c r="H587" s="145">
        <f>H588+H590</f>
        <v>0</v>
      </c>
      <c r="I587" s="145">
        <f>I588+I590+I589</f>
        <v>404836.1</v>
      </c>
      <c r="J587" s="145">
        <f>J588+J590+J589</f>
        <v>627607.5549999999</v>
      </c>
      <c r="K587" s="145">
        <f>K588+K590</f>
        <v>0</v>
      </c>
      <c r="L587" s="145">
        <f>L588+L590+L589</f>
        <v>627607.5549999999</v>
      </c>
      <c r="M587" s="128">
        <f aca="true" t="shared" si="150" ref="M587:M650">N587+O587</f>
        <v>222771.45499999996</v>
      </c>
      <c r="N587" s="128">
        <f aca="true" t="shared" si="151" ref="N587:N650">K587-H587</f>
        <v>0</v>
      </c>
      <c r="O587" s="128">
        <f aca="true" t="shared" si="152" ref="O587:O650">L587-I587</f>
        <v>222771.45499999996</v>
      </c>
      <c r="P587" s="128">
        <f aca="true" t="shared" si="153" ref="P587:P650">Q587+R587</f>
        <v>753129.0659999999</v>
      </c>
      <c r="Q587" s="128">
        <f t="shared" si="142"/>
        <v>0</v>
      </c>
      <c r="R587" s="128">
        <f t="shared" si="143"/>
        <v>753129.0659999999</v>
      </c>
      <c r="S587" s="128">
        <f aca="true" t="shared" si="154" ref="S587:S650">T587+U587</f>
        <v>903754.8791999999</v>
      </c>
      <c r="T587" s="146">
        <f t="shared" si="146"/>
        <v>0</v>
      </c>
      <c r="U587" s="128">
        <f t="shared" si="144"/>
        <v>903754.8791999999</v>
      </c>
      <c r="V587" s="129"/>
    </row>
    <row r="588" spans="1:22" ht="12.75" customHeight="1">
      <c r="A588" s="41"/>
      <c r="B588" s="39"/>
      <c r="C588" s="39"/>
      <c r="D588" s="37"/>
      <c r="E588" s="135" t="s">
        <v>799</v>
      </c>
      <c r="F588" s="127">
        <v>5113</v>
      </c>
      <c r="G588" s="150">
        <f>H588+I588</f>
        <v>351796.1</v>
      </c>
      <c r="H588" s="150">
        <f>H591</f>
        <v>0</v>
      </c>
      <c r="I588" s="150">
        <v>351796.1</v>
      </c>
      <c r="J588" s="128">
        <f aca="true" t="shared" si="155" ref="J588:J649">K588+L588</f>
        <v>545283.955</v>
      </c>
      <c r="K588" s="128">
        <f aca="true" t="shared" si="156" ref="K588:K649">H588*58/100+H588</f>
        <v>0</v>
      </c>
      <c r="L588" s="128">
        <f>I588*55/100+I588</f>
        <v>545283.955</v>
      </c>
      <c r="M588" s="128">
        <f t="shared" si="150"/>
        <v>193487.85499999998</v>
      </c>
      <c r="N588" s="128">
        <f t="shared" si="151"/>
        <v>0</v>
      </c>
      <c r="O588" s="128">
        <f t="shared" si="152"/>
        <v>193487.85499999998</v>
      </c>
      <c r="P588" s="128">
        <f t="shared" si="153"/>
        <v>654340.7459999999</v>
      </c>
      <c r="Q588" s="128">
        <f aca="true" t="shared" si="157" ref="Q588:Q649">K588*13/100+K588</f>
        <v>0</v>
      </c>
      <c r="R588" s="128">
        <f aca="true" t="shared" si="158" ref="R588:R651">L588*20/100+L588</f>
        <v>654340.7459999999</v>
      </c>
      <c r="S588" s="128">
        <f t="shared" si="154"/>
        <v>785208.8951999999</v>
      </c>
      <c r="T588" s="146">
        <f t="shared" si="146"/>
        <v>0</v>
      </c>
      <c r="U588" s="128">
        <f aca="true" t="shared" si="159" ref="U588:U651">R588*20/100+R588</f>
        <v>785208.8951999999</v>
      </c>
      <c r="V588" s="136"/>
    </row>
    <row r="589" spans="1:22" ht="12.75" customHeight="1">
      <c r="A589" s="41"/>
      <c r="B589" s="39"/>
      <c r="C589" s="39"/>
      <c r="D589" s="37"/>
      <c r="E589" s="135" t="s">
        <v>809</v>
      </c>
      <c r="F589" s="127">
        <v>5133</v>
      </c>
      <c r="G589" s="150">
        <f>I589+H589</f>
        <v>1500</v>
      </c>
      <c r="H589" s="150">
        <f>H591</f>
        <v>0</v>
      </c>
      <c r="I589" s="150">
        <v>1500</v>
      </c>
      <c r="J589" s="128">
        <f t="shared" si="155"/>
        <v>2250</v>
      </c>
      <c r="K589" s="128">
        <f t="shared" si="156"/>
        <v>0</v>
      </c>
      <c r="L589" s="128">
        <v>2250</v>
      </c>
      <c r="M589" s="128">
        <f t="shared" si="150"/>
        <v>750</v>
      </c>
      <c r="N589" s="128">
        <f t="shared" si="151"/>
        <v>0</v>
      </c>
      <c r="O589" s="128">
        <f t="shared" si="152"/>
        <v>750</v>
      </c>
      <c r="P589" s="128">
        <f t="shared" si="153"/>
        <v>2700</v>
      </c>
      <c r="Q589" s="128">
        <f t="shared" si="157"/>
        <v>0</v>
      </c>
      <c r="R589" s="128">
        <f t="shared" si="158"/>
        <v>2700</v>
      </c>
      <c r="S589" s="128">
        <f t="shared" si="154"/>
        <v>3240</v>
      </c>
      <c r="T589" s="146">
        <f t="shared" si="146"/>
        <v>0</v>
      </c>
      <c r="U589" s="128">
        <f t="shared" si="159"/>
        <v>3240</v>
      </c>
      <c r="V589" s="136"/>
    </row>
    <row r="590" spans="1:22" ht="12.75" customHeight="1">
      <c r="A590" s="41"/>
      <c r="B590" s="39"/>
      <c r="C590" s="39"/>
      <c r="D590" s="37"/>
      <c r="E590" s="135" t="s">
        <v>734</v>
      </c>
      <c r="F590" s="127">
        <v>5134</v>
      </c>
      <c r="G590" s="150">
        <f>I590+H590</f>
        <v>51540</v>
      </c>
      <c r="H590" s="150">
        <f>H592</f>
        <v>0</v>
      </c>
      <c r="I590" s="150">
        <v>51540</v>
      </c>
      <c r="J590" s="128">
        <f t="shared" si="155"/>
        <v>80073.6</v>
      </c>
      <c r="K590" s="128">
        <f t="shared" si="156"/>
        <v>0</v>
      </c>
      <c r="L590" s="128">
        <v>80073.6</v>
      </c>
      <c r="M590" s="128">
        <f t="shared" si="150"/>
        <v>28533.600000000006</v>
      </c>
      <c r="N590" s="128">
        <f t="shared" si="151"/>
        <v>0</v>
      </c>
      <c r="O590" s="128">
        <f t="shared" si="152"/>
        <v>28533.600000000006</v>
      </c>
      <c r="P590" s="128">
        <f t="shared" si="153"/>
        <v>96088.32</v>
      </c>
      <c r="Q590" s="128">
        <f t="shared" si="157"/>
        <v>0</v>
      </c>
      <c r="R590" s="128">
        <f t="shared" si="158"/>
        <v>96088.32</v>
      </c>
      <c r="S590" s="128">
        <f t="shared" si="154"/>
        <v>115305.98400000001</v>
      </c>
      <c r="T590" s="146">
        <f t="shared" si="146"/>
        <v>0</v>
      </c>
      <c r="U590" s="128">
        <f t="shared" si="159"/>
        <v>115305.98400000001</v>
      </c>
      <c r="V590" s="136"/>
    </row>
    <row r="591" spans="1:22" s="130" customFormat="1" ht="26.25" customHeight="1">
      <c r="A591" s="45"/>
      <c r="B591" s="40"/>
      <c r="C591" s="40"/>
      <c r="D591" s="46"/>
      <c r="E591" s="139" t="s">
        <v>688</v>
      </c>
      <c r="F591" s="145"/>
      <c r="G591" s="145">
        <f aca="true" t="shared" si="160" ref="G591:L591">G592</f>
        <v>0</v>
      </c>
      <c r="H591" s="145">
        <f t="shared" si="160"/>
        <v>0</v>
      </c>
      <c r="I591" s="145">
        <f t="shared" si="160"/>
        <v>0</v>
      </c>
      <c r="J591" s="145">
        <f t="shared" si="160"/>
        <v>0</v>
      </c>
      <c r="K591" s="145">
        <f t="shared" si="160"/>
        <v>0</v>
      </c>
      <c r="L591" s="145">
        <f t="shared" si="160"/>
        <v>0</v>
      </c>
      <c r="M591" s="128">
        <f t="shared" si="150"/>
        <v>0</v>
      </c>
      <c r="N591" s="128">
        <f t="shared" si="151"/>
        <v>0</v>
      </c>
      <c r="O591" s="128">
        <f t="shared" si="152"/>
        <v>0</v>
      </c>
      <c r="P591" s="128">
        <f t="shared" si="153"/>
        <v>0</v>
      </c>
      <c r="Q591" s="128">
        <f t="shared" si="157"/>
        <v>0</v>
      </c>
      <c r="R591" s="128">
        <f t="shared" si="158"/>
        <v>0</v>
      </c>
      <c r="S591" s="128">
        <f t="shared" si="154"/>
        <v>0</v>
      </c>
      <c r="T591" s="146">
        <f t="shared" si="146"/>
        <v>0</v>
      </c>
      <c r="U591" s="128">
        <f t="shared" si="159"/>
        <v>0</v>
      </c>
      <c r="V591" s="129"/>
    </row>
    <row r="592" spans="1:22" ht="12.75" customHeight="1">
      <c r="A592" s="41"/>
      <c r="B592" s="39"/>
      <c r="C592" s="39"/>
      <c r="D592" s="37"/>
      <c r="E592" s="135" t="s">
        <v>423</v>
      </c>
      <c r="F592" s="127" t="s">
        <v>424</v>
      </c>
      <c r="G592" s="150">
        <v>0</v>
      </c>
      <c r="H592" s="150">
        <v>0</v>
      </c>
      <c r="I592" s="150">
        <f>I594</f>
        <v>0</v>
      </c>
      <c r="J592" s="128">
        <f t="shared" si="155"/>
        <v>0</v>
      </c>
      <c r="K592" s="128">
        <f t="shared" si="156"/>
        <v>0</v>
      </c>
      <c r="L592" s="128">
        <f t="shared" si="145"/>
        <v>0</v>
      </c>
      <c r="M592" s="128">
        <f t="shared" si="150"/>
        <v>0</v>
      </c>
      <c r="N592" s="128">
        <f t="shared" si="151"/>
        <v>0</v>
      </c>
      <c r="O592" s="128">
        <f t="shared" si="152"/>
        <v>0</v>
      </c>
      <c r="P592" s="128">
        <f t="shared" si="153"/>
        <v>0</v>
      </c>
      <c r="Q592" s="128">
        <f t="shared" si="157"/>
        <v>0</v>
      </c>
      <c r="R592" s="128">
        <f t="shared" si="158"/>
        <v>0</v>
      </c>
      <c r="S592" s="128">
        <f t="shared" si="154"/>
        <v>0</v>
      </c>
      <c r="T592" s="146">
        <f t="shared" si="146"/>
        <v>0</v>
      </c>
      <c r="U592" s="128">
        <f t="shared" si="159"/>
        <v>0</v>
      </c>
      <c r="V592" s="136"/>
    </row>
    <row r="593" spans="1:22" s="130" customFormat="1" ht="46.5" customHeight="1">
      <c r="A593" s="45"/>
      <c r="B593" s="40"/>
      <c r="C593" s="40"/>
      <c r="D593" s="46"/>
      <c r="E593" s="139" t="s">
        <v>689</v>
      </c>
      <c r="F593" s="145"/>
      <c r="G593" s="145">
        <f>I593+H593</f>
        <v>5500</v>
      </c>
      <c r="H593" s="145">
        <f>H594</f>
        <v>5500</v>
      </c>
      <c r="I593" s="145">
        <f>I594</f>
        <v>0</v>
      </c>
      <c r="J593" s="145">
        <f>L593+K593</f>
        <v>8690</v>
      </c>
      <c r="K593" s="145">
        <f>K594</f>
        <v>8690</v>
      </c>
      <c r="L593" s="128">
        <f t="shared" si="145"/>
        <v>0</v>
      </c>
      <c r="M593" s="128">
        <f t="shared" si="150"/>
        <v>3190</v>
      </c>
      <c r="N593" s="128">
        <f t="shared" si="151"/>
        <v>3190</v>
      </c>
      <c r="O593" s="128">
        <f t="shared" si="152"/>
        <v>0</v>
      </c>
      <c r="P593" s="128">
        <f t="shared" si="153"/>
        <v>9819.7</v>
      </c>
      <c r="Q593" s="128">
        <f t="shared" si="157"/>
        <v>9819.7</v>
      </c>
      <c r="R593" s="128">
        <f t="shared" si="158"/>
        <v>0</v>
      </c>
      <c r="S593" s="128">
        <f t="shared" si="154"/>
        <v>11292.655</v>
      </c>
      <c r="T593" s="146">
        <f t="shared" si="146"/>
        <v>11292.655</v>
      </c>
      <c r="U593" s="128">
        <f t="shared" si="159"/>
        <v>0</v>
      </c>
      <c r="V593" s="129"/>
    </row>
    <row r="594" spans="1:22" ht="12.75" customHeight="1">
      <c r="A594" s="41"/>
      <c r="B594" s="39"/>
      <c r="C594" s="39"/>
      <c r="D594" s="37"/>
      <c r="E594" s="135" t="s">
        <v>470</v>
      </c>
      <c r="F594" s="127" t="s">
        <v>471</v>
      </c>
      <c r="G594" s="150">
        <f>H594+I594</f>
        <v>5500</v>
      </c>
      <c r="H594" s="150">
        <v>5500</v>
      </c>
      <c r="I594" s="150">
        <f>I596</f>
        <v>0</v>
      </c>
      <c r="J594" s="128">
        <f t="shared" si="155"/>
        <v>8690</v>
      </c>
      <c r="K594" s="128">
        <f t="shared" si="156"/>
        <v>8690</v>
      </c>
      <c r="L594" s="128">
        <f t="shared" si="145"/>
        <v>0</v>
      </c>
      <c r="M594" s="128">
        <f t="shared" si="150"/>
        <v>3190</v>
      </c>
      <c r="N594" s="128">
        <f t="shared" si="151"/>
        <v>3190</v>
      </c>
      <c r="O594" s="128">
        <f t="shared" si="152"/>
        <v>0</v>
      </c>
      <c r="P594" s="128">
        <f t="shared" si="153"/>
        <v>9819.7</v>
      </c>
      <c r="Q594" s="128">
        <f t="shared" si="157"/>
        <v>9819.7</v>
      </c>
      <c r="R594" s="128">
        <f t="shared" si="158"/>
        <v>0</v>
      </c>
      <c r="S594" s="128">
        <f t="shared" si="154"/>
        <v>11292.655</v>
      </c>
      <c r="T594" s="146">
        <f t="shared" si="146"/>
        <v>11292.655</v>
      </c>
      <c r="U594" s="128">
        <f t="shared" si="159"/>
        <v>0</v>
      </c>
      <c r="V594" s="136"/>
    </row>
    <row r="595" spans="1:22" s="130" customFormat="1" ht="46.5" customHeight="1">
      <c r="A595" s="45"/>
      <c r="B595" s="40"/>
      <c r="C595" s="40"/>
      <c r="D595" s="46"/>
      <c r="E595" s="139" t="s">
        <v>690</v>
      </c>
      <c r="F595" s="145"/>
      <c r="G595" s="145">
        <f>G596</f>
        <v>0</v>
      </c>
      <c r="H595" s="145">
        <f>H596</f>
        <v>0</v>
      </c>
      <c r="I595" s="145">
        <f>I596</f>
        <v>0</v>
      </c>
      <c r="J595" s="145">
        <f>J596</f>
        <v>0</v>
      </c>
      <c r="K595" s="145">
        <f>K596</f>
        <v>0</v>
      </c>
      <c r="L595" s="128">
        <f aca="true" t="shared" si="161" ref="L595:L657">I595*66/100+I595</f>
        <v>0</v>
      </c>
      <c r="M595" s="128">
        <f t="shared" si="150"/>
        <v>0</v>
      </c>
      <c r="N595" s="128">
        <f t="shared" si="151"/>
        <v>0</v>
      </c>
      <c r="O595" s="128">
        <f t="shared" si="152"/>
        <v>0</v>
      </c>
      <c r="P595" s="128">
        <f t="shared" si="153"/>
        <v>0</v>
      </c>
      <c r="Q595" s="128">
        <f t="shared" si="157"/>
        <v>0</v>
      </c>
      <c r="R595" s="128">
        <f t="shared" si="158"/>
        <v>0</v>
      </c>
      <c r="S595" s="128">
        <f t="shared" si="154"/>
        <v>0</v>
      </c>
      <c r="T595" s="146">
        <f aca="true" t="shared" si="162" ref="T595:T649">Q595*15/100+Q595</f>
        <v>0</v>
      </c>
      <c r="U595" s="128">
        <f t="shared" si="159"/>
        <v>0</v>
      </c>
      <c r="V595" s="129"/>
    </row>
    <row r="596" spans="1:22" ht="23.25" customHeight="1">
      <c r="A596" s="41"/>
      <c r="B596" s="39"/>
      <c r="C596" s="39"/>
      <c r="D596" s="37"/>
      <c r="E596" s="135" t="s">
        <v>415</v>
      </c>
      <c r="F596" s="127" t="s">
        <v>414</v>
      </c>
      <c r="G596" s="150">
        <f>G598</f>
        <v>0</v>
      </c>
      <c r="H596" s="150">
        <f>H598</f>
        <v>0</v>
      </c>
      <c r="I596" s="150">
        <f>I598</f>
        <v>0</v>
      </c>
      <c r="J596" s="128">
        <f t="shared" si="155"/>
        <v>0</v>
      </c>
      <c r="K596" s="128">
        <f t="shared" si="156"/>
        <v>0</v>
      </c>
      <c r="L596" s="128">
        <f t="shared" si="161"/>
        <v>0</v>
      </c>
      <c r="M596" s="128">
        <f t="shared" si="150"/>
        <v>0</v>
      </c>
      <c r="N596" s="128">
        <f t="shared" si="151"/>
        <v>0</v>
      </c>
      <c r="O596" s="128">
        <f t="shared" si="152"/>
        <v>0</v>
      </c>
      <c r="P596" s="128">
        <f t="shared" si="153"/>
        <v>0</v>
      </c>
      <c r="Q596" s="128">
        <f t="shared" si="157"/>
        <v>0</v>
      </c>
      <c r="R596" s="128">
        <f t="shared" si="158"/>
        <v>0</v>
      </c>
      <c r="S596" s="128">
        <f t="shared" si="154"/>
        <v>0</v>
      </c>
      <c r="T596" s="146">
        <f t="shared" si="162"/>
        <v>0</v>
      </c>
      <c r="U596" s="128">
        <f t="shared" si="159"/>
        <v>0</v>
      </c>
      <c r="V596" s="136"/>
    </row>
    <row r="597" spans="1:22" s="142" customFormat="1" ht="21.75" customHeight="1">
      <c r="A597" s="177" t="s">
        <v>351</v>
      </c>
      <c r="B597" s="178" t="s">
        <v>352</v>
      </c>
      <c r="C597" s="178" t="s">
        <v>197</v>
      </c>
      <c r="D597" s="145" t="s">
        <v>197</v>
      </c>
      <c r="E597" s="139" t="s">
        <v>353</v>
      </c>
      <c r="F597" s="145"/>
      <c r="G597" s="145">
        <f>G599+G606+G616+G637</f>
        <v>134000</v>
      </c>
      <c r="H597" s="145">
        <f>H599+H606+H616+H637</f>
        <v>134000</v>
      </c>
      <c r="I597" s="145">
        <f>I599+I606+I616+I637</f>
        <v>0</v>
      </c>
      <c r="J597" s="145">
        <f>K597+L597</f>
        <v>154120</v>
      </c>
      <c r="K597" s="145">
        <f>K599+K606+K616+K637</f>
        <v>154120</v>
      </c>
      <c r="L597" s="128">
        <f t="shared" si="161"/>
        <v>0</v>
      </c>
      <c r="M597" s="128">
        <f t="shared" si="150"/>
        <v>20120</v>
      </c>
      <c r="N597" s="128">
        <f t="shared" si="151"/>
        <v>20120</v>
      </c>
      <c r="O597" s="128">
        <f t="shared" si="152"/>
        <v>0</v>
      </c>
      <c r="P597" s="128">
        <f t="shared" si="153"/>
        <v>174155.6</v>
      </c>
      <c r="Q597" s="128">
        <f t="shared" si="157"/>
        <v>174155.6</v>
      </c>
      <c r="R597" s="128">
        <f t="shared" si="158"/>
        <v>0</v>
      </c>
      <c r="S597" s="128">
        <f t="shared" si="154"/>
        <v>200278.94</v>
      </c>
      <c r="T597" s="146">
        <f t="shared" si="162"/>
        <v>200278.94</v>
      </c>
      <c r="U597" s="128">
        <f t="shared" si="159"/>
        <v>0</v>
      </c>
      <c r="V597" s="141"/>
    </row>
    <row r="598" spans="1:22" ht="12.75" customHeight="1">
      <c r="A598" s="41"/>
      <c r="B598" s="39"/>
      <c r="C598" s="39"/>
      <c r="D598" s="37"/>
      <c r="E598" s="135" t="s">
        <v>5</v>
      </c>
      <c r="F598" s="37"/>
      <c r="G598" s="37"/>
      <c r="H598" s="37"/>
      <c r="I598" s="37"/>
      <c r="J598" s="128">
        <f t="shared" si="155"/>
        <v>0</v>
      </c>
      <c r="K598" s="128">
        <f t="shared" si="156"/>
        <v>0</v>
      </c>
      <c r="L598" s="128">
        <f t="shared" si="161"/>
        <v>0</v>
      </c>
      <c r="M598" s="128">
        <f t="shared" si="150"/>
        <v>0</v>
      </c>
      <c r="N598" s="128">
        <f t="shared" si="151"/>
        <v>0</v>
      </c>
      <c r="O598" s="128">
        <f t="shared" si="152"/>
        <v>0</v>
      </c>
      <c r="P598" s="128">
        <f t="shared" si="153"/>
        <v>0</v>
      </c>
      <c r="Q598" s="128">
        <f t="shared" si="157"/>
        <v>0</v>
      </c>
      <c r="R598" s="128">
        <f t="shared" si="158"/>
        <v>0</v>
      </c>
      <c r="S598" s="128">
        <f t="shared" si="154"/>
        <v>0</v>
      </c>
      <c r="T598" s="146">
        <f t="shared" si="162"/>
        <v>0</v>
      </c>
      <c r="U598" s="128">
        <f t="shared" si="159"/>
        <v>0</v>
      </c>
      <c r="V598" s="136"/>
    </row>
    <row r="599" spans="1:22" s="130" customFormat="1" ht="14.25" customHeight="1">
      <c r="A599" s="45" t="s">
        <v>354</v>
      </c>
      <c r="B599" s="40" t="s">
        <v>352</v>
      </c>
      <c r="C599" s="40" t="s">
        <v>206</v>
      </c>
      <c r="D599" s="46" t="s">
        <v>197</v>
      </c>
      <c r="E599" s="139" t="s">
        <v>355</v>
      </c>
      <c r="F599" s="145"/>
      <c r="G599" s="145">
        <f>G601</f>
        <v>0</v>
      </c>
      <c r="H599" s="145">
        <f>H601</f>
        <v>0</v>
      </c>
      <c r="I599" s="145">
        <f>I601</f>
        <v>0</v>
      </c>
      <c r="J599" s="145">
        <f>J601</f>
        <v>0</v>
      </c>
      <c r="K599" s="145">
        <f>K601</f>
        <v>0</v>
      </c>
      <c r="L599" s="128">
        <f t="shared" si="161"/>
        <v>0</v>
      </c>
      <c r="M599" s="128">
        <f t="shared" si="150"/>
        <v>0</v>
      </c>
      <c r="N599" s="128">
        <f t="shared" si="151"/>
        <v>0</v>
      </c>
      <c r="O599" s="128">
        <f t="shared" si="152"/>
        <v>0</v>
      </c>
      <c r="P599" s="128">
        <f t="shared" si="153"/>
        <v>0</v>
      </c>
      <c r="Q599" s="128">
        <f t="shared" si="157"/>
        <v>0</v>
      </c>
      <c r="R599" s="128">
        <f t="shared" si="158"/>
        <v>0</v>
      </c>
      <c r="S599" s="128">
        <f t="shared" si="154"/>
        <v>0</v>
      </c>
      <c r="T599" s="146">
        <f t="shared" si="162"/>
        <v>0</v>
      </c>
      <c r="U599" s="128">
        <f t="shared" si="159"/>
        <v>0</v>
      </c>
      <c r="V599" s="129"/>
    </row>
    <row r="600" spans="1:22" ht="12.75" customHeight="1">
      <c r="A600" s="41"/>
      <c r="B600" s="39"/>
      <c r="C600" s="39"/>
      <c r="D600" s="37"/>
      <c r="E600" s="135" t="s">
        <v>202</v>
      </c>
      <c r="F600" s="37"/>
      <c r="G600" s="37"/>
      <c r="H600" s="37"/>
      <c r="I600" s="37"/>
      <c r="J600" s="128">
        <f t="shared" si="155"/>
        <v>0</v>
      </c>
      <c r="K600" s="128">
        <f t="shared" si="156"/>
        <v>0</v>
      </c>
      <c r="L600" s="128">
        <f t="shared" si="161"/>
        <v>0</v>
      </c>
      <c r="M600" s="128">
        <f t="shared" si="150"/>
        <v>0</v>
      </c>
      <c r="N600" s="128">
        <f t="shared" si="151"/>
        <v>0</v>
      </c>
      <c r="O600" s="128">
        <f t="shared" si="152"/>
        <v>0</v>
      </c>
      <c r="P600" s="128">
        <f t="shared" si="153"/>
        <v>0</v>
      </c>
      <c r="Q600" s="128">
        <f t="shared" si="157"/>
        <v>0</v>
      </c>
      <c r="R600" s="128">
        <f t="shared" si="158"/>
        <v>0</v>
      </c>
      <c r="S600" s="128">
        <f t="shared" si="154"/>
        <v>0</v>
      </c>
      <c r="T600" s="146">
        <f t="shared" si="162"/>
        <v>0</v>
      </c>
      <c r="U600" s="128">
        <f t="shared" si="159"/>
        <v>0</v>
      </c>
      <c r="V600" s="136"/>
    </row>
    <row r="601" spans="1:22" ht="12.75" customHeight="1">
      <c r="A601" s="126" t="s">
        <v>356</v>
      </c>
      <c r="B601" s="127" t="s">
        <v>352</v>
      </c>
      <c r="C601" s="127" t="s">
        <v>206</v>
      </c>
      <c r="D601" s="127" t="s">
        <v>200</v>
      </c>
      <c r="E601" s="135" t="s">
        <v>355</v>
      </c>
      <c r="F601" s="37"/>
      <c r="G601" s="150">
        <f>H601+I601</f>
        <v>0</v>
      </c>
      <c r="H601" s="150">
        <f>H603</f>
        <v>0</v>
      </c>
      <c r="I601" s="150">
        <f>I603</f>
        <v>0</v>
      </c>
      <c r="J601" s="128">
        <f t="shared" si="155"/>
        <v>0</v>
      </c>
      <c r="K601" s="128">
        <f t="shared" si="156"/>
        <v>0</v>
      </c>
      <c r="L601" s="128">
        <f t="shared" si="161"/>
        <v>0</v>
      </c>
      <c r="M601" s="128">
        <f t="shared" si="150"/>
        <v>0</v>
      </c>
      <c r="N601" s="128">
        <f t="shared" si="151"/>
        <v>0</v>
      </c>
      <c r="O601" s="128">
        <f t="shared" si="152"/>
        <v>0</v>
      </c>
      <c r="P601" s="128">
        <f t="shared" si="153"/>
        <v>0</v>
      </c>
      <c r="Q601" s="128">
        <f t="shared" si="157"/>
        <v>0</v>
      </c>
      <c r="R601" s="128">
        <f t="shared" si="158"/>
        <v>0</v>
      </c>
      <c r="S601" s="128">
        <f t="shared" si="154"/>
        <v>0</v>
      </c>
      <c r="T601" s="146">
        <f t="shared" si="162"/>
        <v>0</v>
      </c>
      <c r="U601" s="128">
        <f t="shared" si="159"/>
        <v>0</v>
      </c>
      <c r="V601" s="136"/>
    </row>
    <row r="602" spans="1:22" ht="12.75" customHeight="1">
      <c r="A602" s="41"/>
      <c r="B602" s="39"/>
      <c r="C602" s="39"/>
      <c r="D602" s="37"/>
      <c r="E602" s="135" t="s">
        <v>5</v>
      </c>
      <c r="F602" s="37"/>
      <c r="G602" s="37"/>
      <c r="H602" s="37"/>
      <c r="I602" s="37"/>
      <c r="J602" s="128">
        <f t="shared" si="155"/>
        <v>0</v>
      </c>
      <c r="K602" s="128">
        <f t="shared" si="156"/>
        <v>0</v>
      </c>
      <c r="L602" s="128">
        <f t="shared" si="161"/>
        <v>0</v>
      </c>
      <c r="M602" s="128">
        <f t="shared" si="150"/>
        <v>0</v>
      </c>
      <c r="N602" s="128">
        <f t="shared" si="151"/>
        <v>0</v>
      </c>
      <c r="O602" s="128">
        <f t="shared" si="152"/>
        <v>0</v>
      </c>
      <c r="P602" s="128">
        <f t="shared" si="153"/>
        <v>0</v>
      </c>
      <c r="Q602" s="128">
        <f t="shared" si="157"/>
        <v>0</v>
      </c>
      <c r="R602" s="128">
        <f t="shared" si="158"/>
        <v>0</v>
      </c>
      <c r="S602" s="128">
        <f t="shared" si="154"/>
        <v>0</v>
      </c>
      <c r="T602" s="146">
        <f t="shared" si="162"/>
        <v>0</v>
      </c>
      <c r="U602" s="128">
        <f t="shared" si="159"/>
        <v>0</v>
      </c>
      <c r="V602" s="136"/>
    </row>
    <row r="603" spans="1:22" s="130" customFormat="1" ht="24" customHeight="1">
      <c r="A603" s="45"/>
      <c r="B603" s="40"/>
      <c r="C603" s="40"/>
      <c r="D603" s="46"/>
      <c r="E603" s="139" t="s">
        <v>691</v>
      </c>
      <c r="F603" s="145"/>
      <c r="G603" s="145">
        <f>G604+G605</f>
        <v>0</v>
      </c>
      <c r="H603" s="145">
        <f>H604+H605</f>
        <v>0</v>
      </c>
      <c r="I603" s="145">
        <f>I604+I605</f>
        <v>0</v>
      </c>
      <c r="J603" s="145">
        <f>J604+J605</f>
        <v>0</v>
      </c>
      <c r="K603" s="145">
        <f>K604+K605</f>
        <v>0</v>
      </c>
      <c r="L603" s="128">
        <f t="shared" si="161"/>
        <v>0</v>
      </c>
      <c r="M603" s="128">
        <f t="shared" si="150"/>
        <v>0</v>
      </c>
      <c r="N603" s="128">
        <f t="shared" si="151"/>
        <v>0</v>
      </c>
      <c r="O603" s="128">
        <f t="shared" si="152"/>
        <v>0</v>
      </c>
      <c r="P603" s="128">
        <f t="shared" si="153"/>
        <v>0</v>
      </c>
      <c r="Q603" s="128">
        <f t="shared" si="157"/>
        <v>0</v>
      </c>
      <c r="R603" s="128">
        <f t="shared" si="158"/>
        <v>0</v>
      </c>
      <c r="S603" s="128">
        <f t="shared" si="154"/>
        <v>0</v>
      </c>
      <c r="T603" s="146">
        <f t="shared" si="162"/>
        <v>0</v>
      </c>
      <c r="U603" s="128">
        <f t="shared" si="159"/>
        <v>0</v>
      </c>
      <c r="V603" s="129"/>
    </row>
    <row r="604" spans="1:22" s="130" customFormat="1" ht="12.75" customHeight="1">
      <c r="A604" s="45"/>
      <c r="B604" s="40"/>
      <c r="C604" s="40"/>
      <c r="D604" s="46"/>
      <c r="E604" s="135" t="s">
        <v>491</v>
      </c>
      <c r="F604" s="127" t="s">
        <v>492</v>
      </c>
      <c r="G604" s="150">
        <f>H604+I604</f>
        <v>0</v>
      </c>
      <c r="H604" s="150">
        <v>0</v>
      </c>
      <c r="I604" s="150">
        <v>0</v>
      </c>
      <c r="J604" s="128">
        <f t="shared" si="155"/>
        <v>0</v>
      </c>
      <c r="K604" s="128">
        <f t="shared" si="156"/>
        <v>0</v>
      </c>
      <c r="L604" s="128">
        <f t="shared" si="161"/>
        <v>0</v>
      </c>
      <c r="M604" s="128">
        <f t="shared" si="150"/>
        <v>0</v>
      </c>
      <c r="N604" s="128">
        <f t="shared" si="151"/>
        <v>0</v>
      </c>
      <c r="O604" s="128">
        <f t="shared" si="152"/>
        <v>0</v>
      </c>
      <c r="P604" s="128">
        <f t="shared" si="153"/>
        <v>0</v>
      </c>
      <c r="Q604" s="128">
        <f t="shared" si="157"/>
        <v>0</v>
      </c>
      <c r="R604" s="128">
        <f t="shared" si="158"/>
        <v>0</v>
      </c>
      <c r="S604" s="128">
        <f t="shared" si="154"/>
        <v>0</v>
      </c>
      <c r="T604" s="146">
        <f t="shared" si="162"/>
        <v>0</v>
      </c>
      <c r="U604" s="128">
        <f t="shared" si="159"/>
        <v>0</v>
      </c>
      <c r="V604" s="129"/>
    </row>
    <row r="605" spans="1:22" ht="22.5" customHeight="1">
      <c r="A605" s="41"/>
      <c r="B605" s="39"/>
      <c r="C605" s="39"/>
      <c r="D605" s="37"/>
      <c r="E605" s="135" t="s">
        <v>432</v>
      </c>
      <c r="F605" s="127" t="s">
        <v>431</v>
      </c>
      <c r="G605" s="150">
        <f>H605+I605</f>
        <v>0</v>
      </c>
      <c r="H605" s="150">
        <v>0</v>
      </c>
      <c r="I605" s="150">
        <v>0</v>
      </c>
      <c r="J605" s="128">
        <f t="shared" si="155"/>
        <v>0</v>
      </c>
      <c r="K605" s="128">
        <f t="shared" si="156"/>
        <v>0</v>
      </c>
      <c r="L605" s="128">
        <f t="shared" si="161"/>
        <v>0</v>
      </c>
      <c r="M605" s="128">
        <f t="shared" si="150"/>
        <v>0</v>
      </c>
      <c r="N605" s="128">
        <f t="shared" si="151"/>
        <v>0</v>
      </c>
      <c r="O605" s="128">
        <f t="shared" si="152"/>
        <v>0</v>
      </c>
      <c r="P605" s="128">
        <f t="shared" si="153"/>
        <v>0</v>
      </c>
      <c r="Q605" s="128">
        <f t="shared" si="157"/>
        <v>0</v>
      </c>
      <c r="R605" s="128">
        <f t="shared" si="158"/>
        <v>0</v>
      </c>
      <c r="S605" s="128">
        <f t="shared" si="154"/>
        <v>0</v>
      </c>
      <c r="T605" s="146">
        <f t="shared" si="162"/>
        <v>0</v>
      </c>
      <c r="U605" s="128">
        <f t="shared" si="159"/>
        <v>0</v>
      </c>
      <c r="V605" s="136"/>
    </row>
    <row r="606" spans="1:22" s="130" customFormat="1" ht="21.75" customHeight="1">
      <c r="A606" s="45" t="s">
        <v>357</v>
      </c>
      <c r="B606" s="40" t="s">
        <v>352</v>
      </c>
      <c r="C606" s="40" t="s">
        <v>240</v>
      </c>
      <c r="D606" s="46" t="s">
        <v>197</v>
      </c>
      <c r="E606" s="139" t="s">
        <v>358</v>
      </c>
      <c r="F606" s="145"/>
      <c r="G606" s="145">
        <f>G608</f>
        <v>0</v>
      </c>
      <c r="H606" s="145">
        <f>H608</f>
        <v>0</v>
      </c>
      <c r="I606" s="145">
        <f>I608</f>
        <v>0</v>
      </c>
      <c r="J606" s="145">
        <f>J608</f>
        <v>0</v>
      </c>
      <c r="K606" s="145">
        <f>K608</f>
        <v>0</v>
      </c>
      <c r="L606" s="128">
        <f t="shared" si="161"/>
        <v>0</v>
      </c>
      <c r="M606" s="128">
        <f t="shared" si="150"/>
        <v>0</v>
      </c>
      <c r="N606" s="128">
        <f t="shared" si="151"/>
        <v>0</v>
      </c>
      <c r="O606" s="128">
        <f t="shared" si="152"/>
        <v>0</v>
      </c>
      <c r="P606" s="128">
        <f t="shared" si="153"/>
        <v>0</v>
      </c>
      <c r="Q606" s="128">
        <f t="shared" si="157"/>
        <v>0</v>
      </c>
      <c r="R606" s="128">
        <f t="shared" si="158"/>
        <v>0</v>
      </c>
      <c r="S606" s="128">
        <f t="shared" si="154"/>
        <v>0</v>
      </c>
      <c r="T606" s="146">
        <f t="shared" si="162"/>
        <v>0</v>
      </c>
      <c r="U606" s="128">
        <f t="shared" si="159"/>
        <v>0</v>
      </c>
      <c r="V606" s="129"/>
    </row>
    <row r="607" spans="1:22" ht="12.75" customHeight="1">
      <c r="A607" s="41"/>
      <c r="B607" s="39"/>
      <c r="C607" s="39"/>
      <c r="D607" s="37"/>
      <c r="E607" s="135" t="s">
        <v>202</v>
      </c>
      <c r="F607" s="37"/>
      <c r="G607" s="37"/>
      <c r="H607" s="37"/>
      <c r="I607" s="37"/>
      <c r="J607" s="128">
        <f t="shared" si="155"/>
        <v>0</v>
      </c>
      <c r="K607" s="128">
        <f t="shared" si="156"/>
        <v>0</v>
      </c>
      <c r="L607" s="128">
        <f t="shared" si="161"/>
        <v>0</v>
      </c>
      <c r="M607" s="128">
        <f t="shared" si="150"/>
        <v>0</v>
      </c>
      <c r="N607" s="128">
        <f t="shared" si="151"/>
        <v>0</v>
      </c>
      <c r="O607" s="128">
        <f t="shared" si="152"/>
        <v>0</v>
      </c>
      <c r="P607" s="128">
        <f t="shared" si="153"/>
        <v>0</v>
      </c>
      <c r="Q607" s="128">
        <f t="shared" si="157"/>
        <v>0</v>
      </c>
      <c r="R607" s="128">
        <f t="shared" si="158"/>
        <v>0</v>
      </c>
      <c r="S607" s="128">
        <f t="shared" si="154"/>
        <v>0</v>
      </c>
      <c r="T607" s="146">
        <f t="shared" si="162"/>
        <v>0</v>
      </c>
      <c r="U607" s="128">
        <f t="shared" si="159"/>
        <v>0</v>
      </c>
      <c r="V607" s="136"/>
    </row>
    <row r="608" spans="1:22" ht="16.5" customHeight="1">
      <c r="A608" s="126" t="s">
        <v>359</v>
      </c>
      <c r="B608" s="127" t="s">
        <v>352</v>
      </c>
      <c r="C608" s="127" t="s">
        <v>240</v>
      </c>
      <c r="D608" s="127" t="s">
        <v>200</v>
      </c>
      <c r="E608" s="135" t="s">
        <v>358</v>
      </c>
      <c r="F608" s="37"/>
      <c r="G608" s="37">
        <f>G610</f>
        <v>0</v>
      </c>
      <c r="H608" s="37">
        <f>H610</f>
        <v>0</v>
      </c>
      <c r="I608" s="37">
        <f>I610</f>
        <v>0</v>
      </c>
      <c r="J608" s="128">
        <f t="shared" si="155"/>
        <v>0</v>
      </c>
      <c r="K608" s="128">
        <f t="shared" si="156"/>
        <v>0</v>
      </c>
      <c r="L608" s="128">
        <f t="shared" si="161"/>
        <v>0</v>
      </c>
      <c r="M608" s="128">
        <f t="shared" si="150"/>
        <v>0</v>
      </c>
      <c r="N608" s="128">
        <f t="shared" si="151"/>
        <v>0</v>
      </c>
      <c r="O608" s="128">
        <f t="shared" si="152"/>
        <v>0</v>
      </c>
      <c r="P608" s="128">
        <f t="shared" si="153"/>
        <v>0</v>
      </c>
      <c r="Q608" s="128">
        <f t="shared" si="157"/>
        <v>0</v>
      </c>
      <c r="R608" s="128">
        <f t="shared" si="158"/>
        <v>0</v>
      </c>
      <c r="S608" s="128">
        <f t="shared" si="154"/>
        <v>0</v>
      </c>
      <c r="T608" s="146">
        <f t="shared" si="162"/>
        <v>0</v>
      </c>
      <c r="U608" s="128">
        <f t="shared" si="159"/>
        <v>0</v>
      </c>
      <c r="V608" s="136"/>
    </row>
    <row r="609" spans="1:22" ht="12.75" customHeight="1">
      <c r="A609" s="41"/>
      <c r="B609" s="39"/>
      <c r="C609" s="39"/>
      <c r="D609" s="37"/>
      <c r="E609" s="135" t="s">
        <v>5</v>
      </c>
      <c r="F609" s="37"/>
      <c r="G609" s="37"/>
      <c r="H609" s="37"/>
      <c r="I609" s="37"/>
      <c r="J609" s="128">
        <f t="shared" si="155"/>
        <v>0</v>
      </c>
      <c r="K609" s="128">
        <f t="shared" si="156"/>
        <v>0</v>
      </c>
      <c r="L609" s="128">
        <f t="shared" si="161"/>
        <v>0</v>
      </c>
      <c r="M609" s="128">
        <f t="shared" si="150"/>
        <v>0</v>
      </c>
      <c r="N609" s="128">
        <f t="shared" si="151"/>
        <v>0</v>
      </c>
      <c r="O609" s="128">
        <f t="shared" si="152"/>
        <v>0</v>
      </c>
      <c r="P609" s="128">
        <f t="shared" si="153"/>
        <v>0</v>
      </c>
      <c r="Q609" s="128">
        <f t="shared" si="157"/>
        <v>0</v>
      </c>
      <c r="R609" s="128">
        <f t="shared" si="158"/>
        <v>0</v>
      </c>
      <c r="S609" s="128">
        <f t="shared" si="154"/>
        <v>0</v>
      </c>
      <c r="T609" s="146">
        <f t="shared" si="162"/>
        <v>0</v>
      </c>
      <c r="U609" s="128">
        <f t="shared" si="159"/>
        <v>0</v>
      </c>
      <c r="V609" s="136"/>
    </row>
    <row r="610" spans="1:22" s="130" customFormat="1" ht="20.25" customHeight="1">
      <c r="A610" s="45"/>
      <c r="B610" s="40"/>
      <c r="C610" s="40"/>
      <c r="D610" s="46"/>
      <c r="E610" s="139" t="s">
        <v>692</v>
      </c>
      <c r="F610" s="145"/>
      <c r="G610" s="145">
        <f>G611+G612+G613</f>
        <v>0</v>
      </c>
      <c r="H610" s="145">
        <f>H611+H612+H613</f>
        <v>0</v>
      </c>
      <c r="I610" s="145">
        <f>I611+I612+I613</f>
        <v>0</v>
      </c>
      <c r="J610" s="145">
        <f>J611+J612+J613</f>
        <v>0</v>
      </c>
      <c r="K610" s="145">
        <f>K611+K612+K613</f>
        <v>0</v>
      </c>
      <c r="L610" s="128">
        <f t="shared" si="161"/>
        <v>0</v>
      </c>
      <c r="M610" s="128">
        <f t="shared" si="150"/>
        <v>0</v>
      </c>
      <c r="N610" s="128">
        <f t="shared" si="151"/>
        <v>0</v>
      </c>
      <c r="O610" s="128">
        <f t="shared" si="152"/>
        <v>0</v>
      </c>
      <c r="P610" s="128">
        <f t="shared" si="153"/>
        <v>0</v>
      </c>
      <c r="Q610" s="128">
        <f t="shared" si="157"/>
        <v>0</v>
      </c>
      <c r="R610" s="128">
        <f t="shared" si="158"/>
        <v>0</v>
      </c>
      <c r="S610" s="128">
        <f t="shared" si="154"/>
        <v>0</v>
      </c>
      <c r="T610" s="146">
        <f t="shared" si="162"/>
        <v>0</v>
      </c>
      <c r="U610" s="128">
        <f t="shared" si="159"/>
        <v>0</v>
      </c>
      <c r="V610" s="129"/>
    </row>
    <row r="611" spans="1:22" s="130" customFormat="1" ht="17.25" customHeight="1">
      <c r="A611" s="45"/>
      <c r="B611" s="40"/>
      <c r="C611" s="40"/>
      <c r="D611" s="46"/>
      <c r="E611" s="135" t="s">
        <v>385</v>
      </c>
      <c r="F611" s="127" t="s">
        <v>384</v>
      </c>
      <c r="G611" s="150">
        <f>H611+I611</f>
        <v>0</v>
      </c>
      <c r="H611" s="150">
        <v>0</v>
      </c>
      <c r="I611" s="150">
        <v>0</v>
      </c>
      <c r="J611" s="128">
        <f t="shared" si="155"/>
        <v>0</v>
      </c>
      <c r="K611" s="128">
        <f t="shared" si="156"/>
        <v>0</v>
      </c>
      <c r="L611" s="128">
        <f t="shared" si="161"/>
        <v>0</v>
      </c>
      <c r="M611" s="128">
        <f t="shared" si="150"/>
        <v>0</v>
      </c>
      <c r="N611" s="128">
        <f t="shared" si="151"/>
        <v>0</v>
      </c>
      <c r="O611" s="128">
        <f t="shared" si="152"/>
        <v>0</v>
      </c>
      <c r="P611" s="128">
        <f t="shared" si="153"/>
        <v>0</v>
      </c>
      <c r="Q611" s="128">
        <f t="shared" si="157"/>
        <v>0</v>
      </c>
      <c r="R611" s="128">
        <f t="shared" si="158"/>
        <v>0</v>
      </c>
      <c r="S611" s="128">
        <f t="shared" si="154"/>
        <v>0</v>
      </c>
      <c r="T611" s="146">
        <f t="shared" si="162"/>
        <v>0</v>
      </c>
      <c r="U611" s="128">
        <f t="shared" si="159"/>
        <v>0</v>
      </c>
      <c r="V611" s="129"/>
    </row>
    <row r="612" spans="1:22" ht="12.75" customHeight="1">
      <c r="A612" s="41"/>
      <c r="B612" s="39"/>
      <c r="C612" s="39"/>
      <c r="D612" s="37"/>
      <c r="E612" s="135" t="s">
        <v>491</v>
      </c>
      <c r="F612" s="127" t="s">
        <v>492</v>
      </c>
      <c r="G612" s="150">
        <f>H612+I612</f>
        <v>0</v>
      </c>
      <c r="H612" s="150">
        <v>0</v>
      </c>
      <c r="I612" s="150">
        <v>0</v>
      </c>
      <c r="J612" s="128">
        <f t="shared" si="155"/>
        <v>0</v>
      </c>
      <c r="K612" s="128">
        <f t="shared" si="156"/>
        <v>0</v>
      </c>
      <c r="L612" s="128">
        <f t="shared" si="161"/>
        <v>0</v>
      </c>
      <c r="M612" s="128">
        <f t="shared" si="150"/>
        <v>0</v>
      </c>
      <c r="N612" s="128">
        <f t="shared" si="151"/>
        <v>0</v>
      </c>
      <c r="O612" s="128">
        <f t="shared" si="152"/>
        <v>0</v>
      </c>
      <c r="P612" s="128">
        <f t="shared" si="153"/>
        <v>0</v>
      </c>
      <c r="Q612" s="128">
        <f t="shared" si="157"/>
        <v>0</v>
      </c>
      <c r="R612" s="128">
        <f t="shared" si="158"/>
        <v>0</v>
      </c>
      <c r="S612" s="128">
        <f t="shared" si="154"/>
        <v>0</v>
      </c>
      <c r="T612" s="146">
        <f t="shared" si="162"/>
        <v>0</v>
      </c>
      <c r="U612" s="128">
        <f t="shared" si="159"/>
        <v>0</v>
      </c>
      <c r="V612" s="136"/>
    </row>
    <row r="613" spans="1:22" ht="12.75" customHeight="1">
      <c r="A613" s="41"/>
      <c r="B613" s="39"/>
      <c r="C613" s="39"/>
      <c r="D613" s="37"/>
      <c r="E613" s="148" t="s">
        <v>739</v>
      </c>
      <c r="F613" s="127">
        <v>4269</v>
      </c>
      <c r="G613" s="150">
        <f>H613+I613</f>
        <v>0</v>
      </c>
      <c r="H613" s="150">
        <v>0</v>
      </c>
      <c r="I613" s="150">
        <v>0</v>
      </c>
      <c r="J613" s="128">
        <f t="shared" si="155"/>
        <v>0</v>
      </c>
      <c r="K613" s="128">
        <f t="shared" si="156"/>
        <v>0</v>
      </c>
      <c r="L613" s="128">
        <f t="shared" si="161"/>
        <v>0</v>
      </c>
      <c r="M613" s="128">
        <f t="shared" si="150"/>
        <v>0</v>
      </c>
      <c r="N613" s="128">
        <f t="shared" si="151"/>
        <v>0</v>
      </c>
      <c r="O613" s="128">
        <f t="shared" si="152"/>
        <v>0</v>
      </c>
      <c r="P613" s="128">
        <f t="shared" si="153"/>
        <v>0</v>
      </c>
      <c r="Q613" s="128">
        <f t="shared" si="157"/>
        <v>0</v>
      </c>
      <c r="R613" s="128">
        <f t="shared" si="158"/>
        <v>0</v>
      </c>
      <c r="S613" s="128">
        <f t="shared" si="154"/>
        <v>0</v>
      </c>
      <c r="T613" s="146">
        <f t="shared" si="162"/>
        <v>0</v>
      </c>
      <c r="U613" s="128">
        <f t="shared" si="159"/>
        <v>0</v>
      </c>
      <c r="V613" s="136"/>
    </row>
    <row r="614" spans="1:22" s="130" customFormat="1" ht="24" customHeight="1">
      <c r="A614" s="45"/>
      <c r="B614" s="40"/>
      <c r="C614" s="40"/>
      <c r="D614" s="46"/>
      <c r="E614" s="139" t="s">
        <v>693</v>
      </c>
      <c r="F614" s="145"/>
      <c r="G614" s="145">
        <f>G615</f>
        <v>0</v>
      </c>
      <c r="H614" s="145">
        <f>H615</f>
        <v>0</v>
      </c>
      <c r="I614" s="145">
        <f>I615</f>
        <v>0</v>
      </c>
      <c r="J614" s="145">
        <f>J615</f>
        <v>0</v>
      </c>
      <c r="K614" s="145">
        <f>K615</f>
        <v>0</v>
      </c>
      <c r="L614" s="128">
        <f t="shared" si="161"/>
        <v>0</v>
      </c>
      <c r="M614" s="128">
        <f t="shared" si="150"/>
        <v>0</v>
      </c>
      <c r="N614" s="128">
        <f t="shared" si="151"/>
        <v>0</v>
      </c>
      <c r="O614" s="128">
        <f t="shared" si="152"/>
        <v>0</v>
      </c>
      <c r="P614" s="128">
        <f t="shared" si="153"/>
        <v>0</v>
      </c>
      <c r="Q614" s="128">
        <f t="shared" si="157"/>
        <v>0</v>
      </c>
      <c r="R614" s="128">
        <f t="shared" si="158"/>
        <v>0</v>
      </c>
      <c r="S614" s="128">
        <f t="shared" si="154"/>
        <v>0</v>
      </c>
      <c r="T614" s="146">
        <f t="shared" si="162"/>
        <v>0</v>
      </c>
      <c r="U614" s="128">
        <f t="shared" si="159"/>
        <v>0</v>
      </c>
      <c r="V614" s="129"/>
    </row>
    <row r="615" spans="1:22" ht="23.25" customHeight="1">
      <c r="A615" s="41"/>
      <c r="B615" s="39"/>
      <c r="C615" s="39"/>
      <c r="D615" s="37"/>
      <c r="E615" s="135" t="s">
        <v>498</v>
      </c>
      <c r="F615" s="127" t="s">
        <v>499</v>
      </c>
      <c r="G615" s="150">
        <f>H615+I615</f>
        <v>0</v>
      </c>
      <c r="H615" s="150">
        <v>0</v>
      </c>
      <c r="I615" s="150">
        <v>0</v>
      </c>
      <c r="J615" s="128">
        <f t="shared" si="155"/>
        <v>0</v>
      </c>
      <c r="K615" s="128">
        <f t="shared" si="156"/>
        <v>0</v>
      </c>
      <c r="L615" s="128">
        <f t="shared" si="161"/>
        <v>0</v>
      </c>
      <c r="M615" s="128">
        <f t="shared" si="150"/>
        <v>0</v>
      </c>
      <c r="N615" s="128">
        <f t="shared" si="151"/>
        <v>0</v>
      </c>
      <c r="O615" s="128">
        <f t="shared" si="152"/>
        <v>0</v>
      </c>
      <c r="P615" s="128">
        <f t="shared" si="153"/>
        <v>0</v>
      </c>
      <c r="Q615" s="128">
        <f t="shared" si="157"/>
        <v>0</v>
      </c>
      <c r="R615" s="128">
        <f t="shared" si="158"/>
        <v>0</v>
      </c>
      <c r="S615" s="128">
        <f t="shared" si="154"/>
        <v>0</v>
      </c>
      <c r="T615" s="146">
        <f t="shared" si="162"/>
        <v>0</v>
      </c>
      <c r="U615" s="128">
        <f t="shared" si="159"/>
        <v>0</v>
      </c>
      <c r="V615" s="136"/>
    </row>
    <row r="616" spans="1:22" s="130" customFormat="1" ht="27" customHeight="1">
      <c r="A616" s="45" t="s">
        <v>360</v>
      </c>
      <c r="B616" s="40" t="s">
        <v>352</v>
      </c>
      <c r="C616" s="40" t="s">
        <v>253</v>
      </c>
      <c r="D616" s="46" t="s">
        <v>197</v>
      </c>
      <c r="E616" s="139" t="s">
        <v>361</v>
      </c>
      <c r="F616" s="145"/>
      <c r="G616" s="145">
        <f>G618</f>
        <v>134000</v>
      </c>
      <c r="H616" s="145">
        <f>H618</f>
        <v>134000</v>
      </c>
      <c r="I616" s="145">
        <f>I618</f>
        <v>0</v>
      </c>
      <c r="J616" s="145">
        <f>J618</f>
        <v>154120</v>
      </c>
      <c r="K616" s="145">
        <f>K618</f>
        <v>154120</v>
      </c>
      <c r="L616" s="128">
        <f t="shared" si="161"/>
        <v>0</v>
      </c>
      <c r="M616" s="128">
        <f t="shared" si="150"/>
        <v>20120</v>
      </c>
      <c r="N616" s="128">
        <f t="shared" si="151"/>
        <v>20120</v>
      </c>
      <c r="O616" s="128">
        <f t="shared" si="152"/>
        <v>0</v>
      </c>
      <c r="P616" s="128">
        <f t="shared" si="153"/>
        <v>174155.6</v>
      </c>
      <c r="Q616" s="128">
        <f t="shared" si="157"/>
        <v>174155.6</v>
      </c>
      <c r="R616" s="128">
        <f t="shared" si="158"/>
        <v>0</v>
      </c>
      <c r="S616" s="128">
        <f t="shared" si="154"/>
        <v>200278.94</v>
      </c>
      <c r="T616" s="146">
        <f t="shared" si="162"/>
        <v>200278.94</v>
      </c>
      <c r="U616" s="128">
        <f t="shared" si="159"/>
        <v>0</v>
      </c>
      <c r="V616" s="129"/>
    </row>
    <row r="617" spans="1:22" ht="12.75" customHeight="1">
      <c r="A617" s="41"/>
      <c r="B617" s="39"/>
      <c r="C617" s="39"/>
      <c r="D617" s="37"/>
      <c r="E617" s="135" t="s">
        <v>202</v>
      </c>
      <c r="F617" s="37"/>
      <c r="G617" s="37"/>
      <c r="H617" s="37"/>
      <c r="I617" s="37"/>
      <c r="J617" s="128">
        <f t="shared" si="155"/>
        <v>0</v>
      </c>
      <c r="K617" s="128">
        <f t="shared" si="156"/>
        <v>0</v>
      </c>
      <c r="L617" s="128">
        <f t="shared" si="161"/>
        <v>0</v>
      </c>
      <c r="M617" s="128">
        <f t="shared" si="150"/>
        <v>0</v>
      </c>
      <c r="N617" s="128">
        <f t="shared" si="151"/>
        <v>0</v>
      </c>
      <c r="O617" s="128">
        <f t="shared" si="152"/>
        <v>0</v>
      </c>
      <c r="P617" s="128">
        <f t="shared" si="153"/>
        <v>0</v>
      </c>
      <c r="Q617" s="128">
        <f t="shared" si="157"/>
        <v>0</v>
      </c>
      <c r="R617" s="128">
        <f t="shared" si="158"/>
        <v>0</v>
      </c>
      <c r="S617" s="128">
        <f t="shared" si="154"/>
        <v>0</v>
      </c>
      <c r="T617" s="146">
        <f t="shared" si="162"/>
        <v>0</v>
      </c>
      <c r="U617" s="128">
        <f t="shared" si="159"/>
        <v>0</v>
      </c>
      <c r="V617" s="136"/>
    </row>
    <row r="618" spans="1:22" ht="24" customHeight="1">
      <c r="A618" s="126" t="s">
        <v>362</v>
      </c>
      <c r="B618" s="127" t="s">
        <v>352</v>
      </c>
      <c r="C618" s="127" t="s">
        <v>253</v>
      </c>
      <c r="D618" s="127" t="s">
        <v>200</v>
      </c>
      <c r="E618" s="135" t="s">
        <v>361</v>
      </c>
      <c r="F618" s="37"/>
      <c r="G618" s="151">
        <f>G620+G622+G628+G631</f>
        <v>134000</v>
      </c>
      <c r="H618" s="151">
        <f>H620+H622+H628+H631</f>
        <v>134000</v>
      </c>
      <c r="I618" s="151">
        <f>I620+I622+I628+I631</f>
        <v>0</v>
      </c>
      <c r="J618" s="128">
        <f t="shared" si="155"/>
        <v>154120</v>
      </c>
      <c r="K618" s="128">
        <f>K620+K622+K628</f>
        <v>154120</v>
      </c>
      <c r="L618" s="128">
        <f t="shared" si="161"/>
        <v>0</v>
      </c>
      <c r="M618" s="128">
        <f t="shared" si="150"/>
        <v>20120</v>
      </c>
      <c r="N618" s="128">
        <f t="shared" si="151"/>
        <v>20120</v>
      </c>
      <c r="O618" s="128">
        <f t="shared" si="152"/>
        <v>0</v>
      </c>
      <c r="P618" s="128">
        <f t="shared" si="153"/>
        <v>174155.6</v>
      </c>
      <c r="Q618" s="128">
        <f>Q620+Q622+Q628</f>
        <v>174155.6</v>
      </c>
      <c r="R618" s="128">
        <f>O618*197/100+O618</f>
        <v>0</v>
      </c>
      <c r="S618" s="128">
        <f t="shared" si="154"/>
        <v>200278.94</v>
      </c>
      <c r="T618" s="128">
        <f>T620+T622+T628</f>
        <v>200278.94</v>
      </c>
      <c r="U618" s="128">
        <f>R618*197/100+R618</f>
        <v>0</v>
      </c>
      <c r="V618" s="136"/>
    </row>
    <row r="619" spans="1:22" ht="12.75" customHeight="1">
      <c r="A619" s="41"/>
      <c r="B619" s="39"/>
      <c r="C619" s="39"/>
      <c r="D619" s="37"/>
      <c r="E619" s="135" t="s">
        <v>5</v>
      </c>
      <c r="F619" s="37"/>
      <c r="G619" s="37"/>
      <c r="H619" s="37"/>
      <c r="I619" s="37"/>
      <c r="J619" s="128">
        <f t="shared" si="155"/>
        <v>0</v>
      </c>
      <c r="K619" s="128">
        <f t="shared" si="156"/>
        <v>0</v>
      </c>
      <c r="L619" s="128">
        <f t="shared" si="161"/>
        <v>0</v>
      </c>
      <c r="M619" s="128">
        <f t="shared" si="150"/>
        <v>0</v>
      </c>
      <c r="N619" s="128">
        <f t="shared" si="151"/>
        <v>0</v>
      </c>
      <c r="O619" s="128">
        <f t="shared" si="152"/>
        <v>0</v>
      </c>
      <c r="P619" s="128">
        <f t="shared" si="153"/>
        <v>0</v>
      </c>
      <c r="Q619" s="128">
        <f t="shared" si="157"/>
        <v>0</v>
      </c>
      <c r="R619" s="128">
        <f t="shared" si="158"/>
        <v>0</v>
      </c>
      <c r="S619" s="128">
        <f t="shared" si="154"/>
        <v>0</v>
      </c>
      <c r="T619" s="146">
        <f t="shared" si="162"/>
        <v>0</v>
      </c>
      <c r="U619" s="128">
        <f t="shared" si="159"/>
        <v>0</v>
      </c>
      <c r="V619" s="136"/>
    </row>
    <row r="620" spans="1:22" s="130" customFormat="1" ht="26.25" customHeight="1">
      <c r="A620" s="45"/>
      <c r="B620" s="40"/>
      <c r="C620" s="40"/>
      <c r="D620" s="46"/>
      <c r="E620" s="139" t="s">
        <v>783</v>
      </c>
      <c r="F620" s="145"/>
      <c r="G620" s="145">
        <f>G621</f>
        <v>4000</v>
      </c>
      <c r="H620" s="145">
        <f>H621</f>
        <v>4000</v>
      </c>
      <c r="I620" s="145">
        <f>I621</f>
        <v>0</v>
      </c>
      <c r="J620" s="145">
        <f>J621</f>
        <v>6320</v>
      </c>
      <c r="K620" s="145">
        <f>K621</f>
        <v>6320</v>
      </c>
      <c r="L620" s="128">
        <f t="shared" si="161"/>
        <v>0</v>
      </c>
      <c r="M620" s="128">
        <f t="shared" si="150"/>
        <v>2320</v>
      </c>
      <c r="N620" s="128">
        <f t="shared" si="151"/>
        <v>2320</v>
      </c>
      <c r="O620" s="128">
        <f t="shared" si="152"/>
        <v>0</v>
      </c>
      <c r="P620" s="128">
        <f t="shared" si="153"/>
        <v>7141.6</v>
      </c>
      <c r="Q620" s="128">
        <f t="shared" si="157"/>
        <v>7141.6</v>
      </c>
      <c r="R620" s="128">
        <f t="shared" si="158"/>
        <v>0</v>
      </c>
      <c r="S620" s="128">
        <f t="shared" si="154"/>
        <v>8212.84</v>
      </c>
      <c r="T620" s="146">
        <f t="shared" si="162"/>
        <v>8212.84</v>
      </c>
      <c r="U620" s="128">
        <f t="shared" si="159"/>
        <v>0</v>
      </c>
      <c r="V620" s="129"/>
    </row>
    <row r="621" spans="1:22" ht="21.75" customHeight="1">
      <c r="A621" s="41"/>
      <c r="B621" s="39"/>
      <c r="C621" s="39"/>
      <c r="D621" s="37"/>
      <c r="E621" s="135" t="s">
        <v>498</v>
      </c>
      <c r="F621" s="127" t="s">
        <v>499</v>
      </c>
      <c r="G621" s="150">
        <f>H621+I621</f>
        <v>4000</v>
      </c>
      <c r="H621" s="150">
        <v>4000</v>
      </c>
      <c r="I621" s="150">
        <v>0</v>
      </c>
      <c r="J621" s="128">
        <f t="shared" si="155"/>
        <v>6320</v>
      </c>
      <c r="K621" s="128">
        <f>H621*58/100+H621</f>
        <v>6320</v>
      </c>
      <c r="L621" s="128">
        <f t="shared" si="161"/>
        <v>0</v>
      </c>
      <c r="M621" s="128">
        <f t="shared" si="150"/>
        <v>2320</v>
      </c>
      <c r="N621" s="128">
        <f t="shared" si="151"/>
        <v>2320</v>
      </c>
      <c r="O621" s="128">
        <f t="shared" si="152"/>
        <v>0</v>
      </c>
      <c r="P621" s="128">
        <f t="shared" si="153"/>
        <v>7141.6</v>
      </c>
      <c r="Q621" s="128">
        <f t="shared" si="157"/>
        <v>7141.6</v>
      </c>
      <c r="R621" s="128">
        <f t="shared" si="158"/>
        <v>0</v>
      </c>
      <c r="S621" s="128">
        <f t="shared" si="154"/>
        <v>8212.84</v>
      </c>
      <c r="T621" s="146">
        <f t="shared" si="162"/>
        <v>8212.84</v>
      </c>
      <c r="U621" s="128">
        <f t="shared" si="159"/>
        <v>0</v>
      </c>
      <c r="V621" s="136"/>
    </row>
    <row r="622" spans="1:22" s="130" customFormat="1" ht="19.5" customHeight="1">
      <c r="A622" s="45"/>
      <c r="B622" s="40"/>
      <c r="C622" s="40"/>
      <c r="D622" s="46"/>
      <c r="E622" s="139" t="s">
        <v>784</v>
      </c>
      <c r="F622" s="145"/>
      <c r="G622" s="145">
        <f>G623+G624+G625+G626+G627</f>
        <v>130000</v>
      </c>
      <c r="H622" s="145">
        <f>H623+H624+H625+H626+H627</f>
        <v>130000</v>
      </c>
      <c r="I622" s="145">
        <f>I623+I624+I625+I626+I627</f>
        <v>0</v>
      </c>
      <c r="J622" s="145">
        <f>J623+J624+J625+J626+J627</f>
        <v>147800</v>
      </c>
      <c r="K622" s="145">
        <f>K623+K624+K625+K626+K627</f>
        <v>147800</v>
      </c>
      <c r="L622" s="128">
        <f t="shared" si="161"/>
        <v>0</v>
      </c>
      <c r="M622" s="128">
        <f t="shared" si="150"/>
        <v>17800</v>
      </c>
      <c r="N622" s="128">
        <f t="shared" si="151"/>
        <v>17800</v>
      </c>
      <c r="O622" s="128">
        <f t="shared" si="152"/>
        <v>0</v>
      </c>
      <c r="P622" s="128">
        <f t="shared" si="153"/>
        <v>167014</v>
      </c>
      <c r="Q622" s="145">
        <f>Q623+Q624+Q625+Q626+Q627</f>
        <v>167014</v>
      </c>
      <c r="R622" s="145">
        <f>R623+R624+R625+R626+R627</f>
        <v>0</v>
      </c>
      <c r="S622" s="128">
        <f t="shared" si="154"/>
        <v>192066.1</v>
      </c>
      <c r="T622" s="146">
        <f t="shared" si="162"/>
        <v>192066.1</v>
      </c>
      <c r="U622" s="128">
        <f t="shared" si="159"/>
        <v>0</v>
      </c>
      <c r="V622" s="129"/>
    </row>
    <row r="623" spans="1:22" s="130" customFormat="1" ht="17.25" customHeight="1">
      <c r="A623" s="45"/>
      <c r="B623" s="40"/>
      <c r="C623" s="40"/>
      <c r="D623" s="46"/>
      <c r="E623" s="158" t="s">
        <v>785</v>
      </c>
      <c r="F623" s="127">
        <v>4726</v>
      </c>
      <c r="G623" s="147">
        <f>H623+I623</f>
        <v>30000</v>
      </c>
      <c r="H623" s="147">
        <v>30000</v>
      </c>
      <c r="I623" s="147">
        <v>0</v>
      </c>
      <c r="J623" s="128">
        <f t="shared" si="155"/>
        <v>33000</v>
      </c>
      <c r="K623" s="128">
        <f>H623*10/100+H623</f>
        <v>33000</v>
      </c>
      <c r="L623" s="128">
        <f t="shared" si="161"/>
        <v>0</v>
      </c>
      <c r="M623" s="128">
        <f t="shared" si="150"/>
        <v>3000</v>
      </c>
      <c r="N623" s="128">
        <f t="shared" si="151"/>
        <v>3000</v>
      </c>
      <c r="O623" s="128">
        <f t="shared" si="152"/>
        <v>0</v>
      </c>
      <c r="P623" s="128">
        <f t="shared" si="153"/>
        <v>37290</v>
      </c>
      <c r="Q623" s="128">
        <f t="shared" si="157"/>
        <v>37290</v>
      </c>
      <c r="R623" s="128">
        <f t="shared" si="158"/>
        <v>0</v>
      </c>
      <c r="S623" s="128">
        <f t="shared" si="154"/>
        <v>42883.5</v>
      </c>
      <c r="T623" s="146">
        <f t="shared" si="162"/>
        <v>42883.5</v>
      </c>
      <c r="U623" s="128">
        <f t="shared" si="159"/>
        <v>0</v>
      </c>
      <c r="V623" s="129"/>
    </row>
    <row r="624" spans="1:22" s="130" customFormat="1" ht="24" customHeight="1">
      <c r="A624" s="45"/>
      <c r="B624" s="40"/>
      <c r="C624" s="40"/>
      <c r="D624" s="46"/>
      <c r="E624" s="158" t="s">
        <v>786</v>
      </c>
      <c r="F624" s="127">
        <v>4727</v>
      </c>
      <c r="G624" s="147">
        <f>H624+I624</f>
        <v>0</v>
      </c>
      <c r="H624" s="147">
        <v>0</v>
      </c>
      <c r="I624" s="147">
        <v>0</v>
      </c>
      <c r="J624" s="128">
        <f t="shared" si="155"/>
        <v>0</v>
      </c>
      <c r="K624" s="128">
        <f t="shared" si="156"/>
        <v>0</v>
      </c>
      <c r="L624" s="128">
        <f t="shared" si="161"/>
        <v>0</v>
      </c>
      <c r="M624" s="128">
        <f t="shared" si="150"/>
        <v>0</v>
      </c>
      <c r="N624" s="128">
        <f t="shared" si="151"/>
        <v>0</v>
      </c>
      <c r="O624" s="128">
        <f t="shared" si="152"/>
        <v>0</v>
      </c>
      <c r="P624" s="128">
        <f t="shared" si="153"/>
        <v>0</v>
      </c>
      <c r="Q624" s="128">
        <f t="shared" si="157"/>
        <v>0</v>
      </c>
      <c r="R624" s="128">
        <f t="shared" si="158"/>
        <v>0</v>
      </c>
      <c r="S624" s="128">
        <f t="shared" si="154"/>
        <v>0</v>
      </c>
      <c r="T624" s="146">
        <f t="shared" si="162"/>
        <v>0</v>
      </c>
      <c r="U624" s="128">
        <f t="shared" si="159"/>
        <v>0</v>
      </c>
      <c r="V624" s="129"/>
    </row>
    <row r="625" spans="1:22" ht="12.75" customHeight="1">
      <c r="A625" s="41"/>
      <c r="B625" s="39"/>
      <c r="C625" s="39"/>
      <c r="D625" s="37"/>
      <c r="E625" s="135" t="s">
        <v>423</v>
      </c>
      <c r="F625" s="127" t="s">
        <v>424</v>
      </c>
      <c r="G625" s="147">
        <f>H625+I625</f>
        <v>10000</v>
      </c>
      <c r="H625" s="147">
        <v>10000</v>
      </c>
      <c r="I625" s="147">
        <v>0</v>
      </c>
      <c r="J625" s="128">
        <f t="shared" si="155"/>
        <v>15800</v>
      </c>
      <c r="K625" s="128">
        <f t="shared" si="156"/>
        <v>15800</v>
      </c>
      <c r="L625" s="128">
        <f t="shared" si="161"/>
        <v>0</v>
      </c>
      <c r="M625" s="128">
        <f t="shared" si="150"/>
        <v>5800</v>
      </c>
      <c r="N625" s="128">
        <f t="shared" si="151"/>
        <v>5800</v>
      </c>
      <c r="O625" s="128">
        <f t="shared" si="152"/>
        <v>0</v>
      </c>
      <c r="P625" s="128">
        <f t="shared" si="153"/>
        <v>17854</v>
      </c>
      <c r="Q625" s="128">
        <f t="shared" si="157"/>
        <v>17854</v>
      </c>
      <c r="R625" s="128">
        <f t="shared" si="158"/>
        <v>0</v>
      </c>
      <c r="S625" s="128">
        <f t="shared" si="154"/>
        <v>20532.1</v>
      </c>
      <c r="T625" s="146">
        <f t="shared" si="162"/>
        <v>20532.1</v>
      </c>
      <c r="U625" s="128">
        <f t="shared" si="159"/>
        <v>0</v>
      </c>
      <c r="V625" s="136"/>
    </row>
    <row r="626" spans="1:22" ht="12.75" customHeight="1">
      <c r="A626" s="41"/>
      <c r="B626" s="39"/>
      <c r="C626" s="39"/>
      <c r="D626" s="37"/>
      <c r="E626" s="135" t="s">
        <v>442</v>
      </c>
      <c r="F626" s="127" t="s">
        <v>441</v>
      </c>
      <c r="G626" s="147">
        <f>H626+I626</f>
        <v>0</v>
      </c>
      <c r="H626" s="147">
        <v>0</v>
      </c>
      <c r="I626" s="147">
        <v>0</v>
      </c>
      <c r="J626" s="128">
        <f t="shared" si="155"/>
        <v>0</v>
      </c>
      <c r="K626" s="128">
        <f t="shared" si="156"/>
        <v>0</v>
      </c>
      <c r="L626" s="128">
        <f t="shared" si="161"/>
        <v>0</v>
      </c>
      <c r="M626" s="128">
        <f t="shared" si="150"/>
        <v>0</v>
      </c>
      <c r="N626" s="128">
        <f t="shared" si="151"/>
        <v>0</v>
      </c>
      <c r="O626" s="128">
        <f t="shared" si="152"/>
        <v>0</v>
      </c>
      <c r="P626" s="128">
        <f t="shared" si="153"/>
        <v>0</v>
      </c>
      <c r="Q626" s="128">
        <f t="shared" si="157"/>
        <v>0</v>
      </c>
      <c r="R626" s="128">
        <f t="shared" si="158"/>
        <v>0</v>
      </c>
      <c r="S626" s="128">
        <f t="shared" si="154"/>
        <v>0</v>
      </c>
      <c r="T626" s="146">
        <f t="shared" si="162"/>
        <v>0</v>
      </c>
      <c r="U626" s="128">
        <f t="shared" si="159"/>
        <v>0</v>
      </c>
      <c r="V626" s="136"/>
    </row>
    <row r="627" spans="1:22" ht="12.75" customHeight="1">
      <c r="A627" s="41"/>
      <c r="B627" s="39"/>
      <c r="C627" s="39"/>
      <c r="D627" s="37"/>
      <c r="E627" s="135" t="s">
        <v>491</v>
      </c>
      <c r="F627" s="127" t="s">
        <v>492</v>
      </c>
      <c r="G627" s="147">
        <f>H627+I627</f>
        <v>90000</v>
      </c>
      <c r="H627" s="147">
        <v>90000</v>
      </c>
      <c r="I627" s="147">
        <v>0</v>
      </c>
      <c r="J627" s="128">
        <f t="shared" si="155"/>
        <v>99000</v>
      </c>
      <c r="K627" s="128">
        <f>H627*10/100+H627</f>
        <v>99000</v>
      </c>
      <c r="L627" s="128">
        <f t="shared" si="161"/>
        <v>0</v>
      </c>
      <c r="M627" s="128">
        <f t="shared" si="150"/>
        <v>9000</v>
      </c>
      <c r="N627" s="128">
        <f t="shared" si="151"/>
        <v>9000</v>
      </c>
      <c r="O627" s="128">
        <f t="shared" si="152"/>
        <v>0</v>
      </c>
      <c r="P627" s="128">
        <f t="shared" si="153"/>
        <v>111870</v>
      </c>
      <c r="Q627" s="128">
        <f t="shared" si="157"/>
        <v>111870</v>
      </c>
      <c r="R627" s="128">
        <f t="shared" si="158"/>
        <v>0</v>
      </c>
      <c r="S627" s="128">
        <f t="shared" si="154"/>
        <v>128650.5</v>
      </c>
      <c r="T627" s="146">
        <f t="shared" si="162"/>
        <v>128650.5</v>
      </c>
      <c r="U627" s="128">
        <f t="shared" si="159"/>
        <v>0</v>
      </c>
      <c r="V627" s="136"/>
    </row>
    <row r="628" spans="1:22" s="130" customFormat="1" ht="22.5" customHeight="1">
      <c r="A628" s="45"/>
      <c r="B628" s="40"/>
      <c r="C628" s="40"/>
      <c r="D628" s="46"/>
      <c r="E628" s="139" t="s">
        <v>787</v>
      </c>
      <c r="F628" s="145"/>
      <c r="G628" s="145">
        <f>G629+G630</f>
        <v>0</v>
      </c>
      <c r="H628" s="145">
        <f>H629+H630</f>
        <v>0</v>
      </c>
      <c r="I628" s="145">
        <f>I629+I630</f>
        <v>0</v>
      </c>
      <c r="J628" s="145">
        <f>J629+J630</f>
        <v>0</v>
      </c>
      <c r="K628" s="145">
        <f>K629+K630</f>
        <v>0</v>
      </c>
      <c r="L628" s="128">
        <f t="shared" si="161"/>
        <v>0</v>
      </c>
      <c r="M628" s="128">
        <f t="shared" si="150"/>
        <v>0</v>
      </c>
      <c r="N628" s="128">
        <f t="shared" si="151"/>
        <v>0</v>
      </c>
      <c r="O628" s="128">
        <f t="shared" si="152"/>
        <v>0</v>
      </c>
      <c r="P628" s="128">
        <f t="shared" si="153"/>
        <v>0</v>
      </c>
      <c r="Q628" s="128">
        <f t="shared" si="157"/>
        <v>0</v>
      </c>
      <c r="R628" s="128">
        <f t="shared" si="158"/>
        <v>0</v>
      </c>
      <c r="S628" s="128">
        <f t="shared" si="154"/>
        <v>0</v>
      </c>
      <c r="T628" s="146">
        <f t="shared" si="162"/>
        <v>0</v>
      </c>
      <c r="U628" s="128">
        <f t="shared" si="159"/>
        <v>0</v>
      </c>
      <c r="V628" s="129"/>
    </row>
    <row r="629" spans="1:22" ht="12.75" customHeight="1">
      <c r="A629" s="41"/>
      <c r="B629" s="39"/>
      <c r="C629" s="39"/>
      <c r="D629" s="37"/>
      <c r="E629" s="135" t="s">
        <v>488</v>
      </c>
      <c r="F629" s="127" t="s">
        <v>489</v>
      </c>
      <c r="G629" s="150">
        <f>H629+I629</f>
        <v>0</v>
      </c>
      <c r="H629" s="150">
        <v>0</v>
      </c>
      <c r="I629" s="150">
        <v>0</v>
      </c>
      <c r="J629" s="128">
        <f t="shared" si="155"/>
        <v>0</v>
      </c>
      <c r="K629" s="128">
        <f t="shared" si="156"/>
        <v>0</v>
      </c>
      <c r="L629" s="128">
        <f t="shared" si="161"/>
        <v>0</v>
      </c>
      <c r="M629" s="128">
        <f t="shared" si="150"/>
        <v>0</v>
      </c>
      <c r="N629" s="128">
        <f t="shared" si="151"/>
        <v>0</v>
      </c>
      <c r="O629" s="128">
        <f t="shared" si="152"/>
        <v>0</v>
      </c>
      <c r="P629" s="128">
        <f t="shared" si="153"/>
        <v>0</v>
      </c>
      <c r="Q629" s="128">
        <f t="shared" si="157"/>
        <v>0</v>
      </c>
      <c r="R629" s="128">
        <f t="shared" si="158"/>
        <v>0</v>
      </c>
      <c r="S629" s="128">
        <f t="shared" si="154"/>
        <v>0</v>
      </c>
      <c r="T629" s="146">
        <f t="shared" si="162"/>
        <v>0</v>
      </c>
      <c r="U629" s="128">
        <f t="shared" si="159"/>
        <v>0</v>
      </c>
      <c r="V629" s="136"/>
    </row>
    <row r="630" spans="1:22" ht="12.75" customHeight="1">
      <c r="A630" s="41"/>
      <c r="B630" s="39"/>
      <c r="C630" s="39"/>
      <c r="D630" s="37"/>
      <c r="E630" s="135" t="s">
        <v>508</v>
      </c>
      <c r="F630" s="127" t="s">
        <v>509</v>
      </c>
      <c r="G630" s="150">
        <f>H630+I630</f>
        <v>0</v>
      </c>
      <c r="H630" s="150">
        <v>0</v>
      </c>
      <c r="I630" s="150">
        <v>0</v>
      </c>
      <c r="J630" s="128">
        <f t="shared" si="155"/>
        <v>0</v>
      </c>
      <c r="K630" s="128">
        <f t="shared" si="156"/>
        <v>0</v>
      </c>
      <c r="L630" s="128">
        <f t="shared" si="161"/>
        <v>0</v>
      </c>
      <c r="M630" s="128">
        <f t="shared" si="150"/>
        <v>0</v>
      </c>
      <c r="N630" s="128">
        <f t="shared" si="151"/>
        <v>0</v>
      </c>
      <c r="O630" s="128">
        <f t="shared" si="152"/>
        <v>0</v>
      </c>
      <c r="P630" s="128">
        <f t="shared" si="153"/>
        <v>0</v>
      </c>
      <c r="Q630" s="128">
        <f t="shared" si="157"/>
        <v>0</v>
      </c>
      <c r="R630" s="128">
        <f t="shared" si="158"/>
        <v>0</v>
      </c>
      <c r="S630" s="128">
        <f t="shared" si="154"/>
        <v>0</v>
      </c>
      <c r="T630" s="146">
        <f t="shared" si="162"/>
        <v>0</v>
      </c>
      <c r="U630" s="128">
        <f t="shared" si="159"/>
        <v>0</v>
      </c>
      <c r="V630" s="136"/>
    </row>
    <row r="631" spans="1:22" s="130" customFormat="1" ht="51" customHeight="1">
      <c r="A631" s="45"/>
      <c r="B631" s="40"/>
      <c r="C631" s="40"/>
      <c r="D631" s="46"/>
      <c r="E631" s="139" t="s">
        <v>788</v>
      </c>
      <c r="F631" s="145"/>
      <c r="G631" s="145">
        <f>G632+G633+G634+G635+G636</f>
        <v>0</v>
      </c>
      <c r="H631" s="145">
        <f>H632+H633+H634+H635+H636</f>
        <v>0</v>
      </c>
      <c r="I631" s="145">
        <f>I632+I633+I634+I635+I636</f>
        <v>0</v>
      </c>
      <c r="J631" s="145">
        <f>J632+J633+J634+J635+J636</f>
        <v>0</v>
      </c>
      <c r="K631" s="145">
        <f>K632+K633+K634+K635+K636</f>
        <v>0</v>
      </c>
      <c r="L631" s="128">
        <f t="shared" si="161"/>
        <v>0</v>
      </c>
      <c r="M631" s="128">
        <f t="shared" si="150"/>
        <v>0</v>
      </c>
      <c r="N631" s="128">
        <f t="shared" si="151"/>
        <v>0</v>
      </c>
      <c r="O631" s="128">
        <f t="shared" si="152"/>
        <v>0</v>
      </c>
      <c r="P631" s="128">
        <f t="shared" si="153"/>
        <v>0</v>
      </c>
      <c r="Q631" s="128">
        <f t="shared" si="157"/>
        <v>0</v>
      </c>
      <c r="R631" s="128">
        <f t="shared" si="158"/>
        <v>0</v>
      </c>
      <c r="S631" s="128">
        <f t="shared" si="154"/>
        <v>0</v>
      </c>
      <c r="T631" s="146">
        <f t="shared" si="162"/>
        <v>0</v>
      </c>
      <c r="U631" s="128">
        <f t="shared" si="159"/>
        <v>0</v>
      </c>
      <c r="V631" s="129"/>
    </row>
    <row r="632" spans="1:22" ht="12.75" customHeight="1">
      <c r="A632" s="41"/>
      <c r="B632" s="39"/>
      <c r="C632" s="39"/>
      <c r="D632" s="37"/>
      <c r="E632" s="135" t="s">
        <v>401</v>
      </c>
      <c r="F632" s="127" t="s">
        <v>400</v>
      </c>
      <c r="G632" s="150">
        <f>H632+I632</f>
        <v>0</v>
      </c>
      <c r="H632" s="150">
        <v>0</v>
      </c>
      <c r="I632" s="150">
        <v>0</v>
      </c>
      <c r="J632" s="128">
        <f t="shared" si="155"/>
        <v>0</v>
      </c>
      <c r="K632" s="128">
        <f t="shared" si="156"/>
        <v>0</v>
      </c>
      <c r="L632" s="128">
        <f t="shared" si="161"/>
        <v>0</v>
      </c>
      <c r="M632" s="128">
        <f t="shared" si="150"/>
        <v>0</v>
      </c>
      <c r="N632" s="128">
        <f t="shared" si="151"/>
        <v>0</v>
      </c>
      <c r="O632" s="128">
        <f t="shared" si="152"/>
        <v>0</v>
      </c>
      <c r="P632" s="128">
        <f t="shared" si="153"/>
        <v>0</v>
      </c>
      <c r="Q632" s="128">
        <f t="shared" si="157"/>
        <v>0</v>
      </c>
      <c r="R632" s="128">
        <f t="shared" si="158"/>
        <v>0</v>
      </c>
      <c r="S632" s="128">
        <f t="shared" si="154"/>
        <v>0</v>
      </c>
      <c r="T632" s="146">
        <f t="shared" si="162"/>
        <v>0</v>
      </c>
      <c r="U632" s="128">
        <f t="shared" si="159"/>
        <v>0</v>
      </c>
      <c r="V632" s="136"/>
    </row>
    <row r="633" spans="1:22" ht="12.75" customHeight="1">
      <c r="A633" s="41"/>
      <c r="B633" s="39"/>
      <c r="C633" s="39"/>
      <c r="D633" s="37"/>
      <c r="E633" s="135" t="s">
        <v>423</v>
      </c>
      <c r="F633" s="127" t="s">
        <v>424</v>
      </c>
      <c r="G633" s="150">
        <f>H633+I633</f>
        <v>0</v>
      </c>
      <c r="H633" s="150">
        <v>0</v>
      </c>
      <c r="I633" s="150">
        <v>0</v>
      </c>
      <c r="J633" s="128">
        <f t="shared" si="155"/>
        <v>0</v>
      </c>
      <c r="K633" s="128">
        <f t="shared" si="156"/>
        <v>0</v>
      </c>
      <c r="L633" s="128">
        <f t="shared" si="161"/>
        <v>0</v>
      </c>
      <c r="M633" s="128">
        <f t="shared" si="150"/>
        <v>0</v>
      </c>
      <c r="N633" s="128">
        <f t="shared" si="151"/>
        <v>0</v>
      </c>
      <c r="O633" s="128">
        <f t="shared" si="152"/>
        <v>0</v>
      </c>
      <c r="P633" s="128">
        <f t="shared" si="153"/>
        <v>0</v>
      </c>
      <c r="Q633" s="128">
        <f t="shared" si="157"/>
        <v>0</v>
      </c>
      <c r="R633" s="128">
        <f t="shared" si="158"/>
        <v>0</v>
      </c>
      <c r="S633" s="128">
        <f t="shared" si="154"/>
        <v>0</v>
      </c>
      <c r="T633" s="146">
        <f t="shared" si="162"/>
        <v>0</v>
      </c>
      <c r="U633" s="128">
        <f t="shared" si="159"/>
        <v>0</v>
      </c>
      <c r="V633" s="136"/>
    </row>
    <row r="634" spans="1:22" ht="12.75" customHeight="1">
      <c r="A634" s="41"/>
      <c r="B634" s="39"/>
      <c r="C634" s="39"/>
      <c r="D634" s="37"/>
      <c r="E634" s="135" t="s">
        <v>442</v>
      </c>
      <c r="F634" s="127" t="s">
        <v>441</v>
      </c>
      <c r="G634" s="150">
        <f>H634+I634</f>
        <v>0</v>
      </c>
      <c r="H634" s="150">
        <v>0</v>
      </c>
      <c r="I634" s="150">
        <v>0</v>
      </c>
      <c r="J634" s="128">
        <f t="shared" si="155"/>
        <v>0</v>
      </c>
      <c r="K634" s="128">
        <f t="shared" si="156"/>
        <v>0</v>
      </c>
      <c r="L634" s="128">
        <f t="shared" si="161"/>
        <v>0</v>
      </c>
      <c r="M634" s="128">
        <f t="shared" si="150"/>
        <v>0</v>
      </c>
      <c r="N634" s="128">
        <f t="shared" si="151"/>
        <v>0</v>
      </c>
      <c r="O634" s="128">
        <f t="shared" si="152"/>
        <v>0</v>
      </c>
      <c r="P634" s="128">
        <f t="shared" si="153"/>
        <v>0</v>
      </c>
      <c r="Q634" s="128">
        <f t="shared" si="157"/>
        <v>0</v>
      </c>
      <c r="R634" s="128">
        <f t="shared" si="158"/>
        <v>0</v>
      </c>
      <c r="S634" s="128">
        <f t="shared" si="154"/>
        <v>0</v>
      </c>
      <c r="T634" s="146">
        <f t="shared" si="162"/>
        <v>0</v>
      </c>
      <c r="U634" s="128">
        <f t="shared" si="159"/>
        <v>0</v>
      </c>
      <c r="V634" s="136"/>
    </row>
    <row r="635" spans="1:22" ht="12.75" customHeight="1">
      <c r="A635" s="41"/>
      <c r="B635" s="39"/>
      <c r="C635" s="39"/>
      <c r="D635" s="37"/>
      <c r="E635" s="135" t="s">
        <v>491</v>
      </c>
      <c r="F635" s="127" t="s">
        <v>492</v>
      </c>
      <c r="G635" s="150">
        <f>H635+I635</f>
        <v>0</v>
      </c>
      <c r="H635" s="150">
        <v>0</v>
      </c>
      <c r="I635" s="150">
        <v>0</v>
      </c>
      <c r="J635" s="128">
        <f t="shared" si="155"/>
        <v>0</v>
      </c>
      <c r="K635" s="128">
        <f t="shared" si="156"/>
        <v>0</v>
      </c>
      <c r="L635" s="128">
        <f t="shared" si="161"/>
        <v>0</v>
      </c>
      <c r="M635" s="128">
        <f t="shared" si="150"/>
        <v>0</v>
      </c>
      <c r="N635" s="128">
        <f t="shared" si="151"/>
        <v>0</v>
      </c>
      <c r="O635" s="128">
        <f t="shared" si="152"/>
        <v>0</v>
      </c>
      <c r="P635" s="128">
        <f t="shared" si="153"/>
        <v>0</v>
      </c>
      <c r="Q635" s="128">
        <f t="shared" si="157"/>
        <v>0</v>
      </c>
      <c r="R635" s="128">
        <f t="shared" si="158"/>
        <v>0</v>
      </c>
      <c r="S635" s="128">
        <f t="shared" si="154"/>
        <v>0</v>
      </c>
      <c r="T635" s="146">
        <f t="shared" si="162"/>
        <v>0</v>
      </c>
      <c r="U635" s="128">
        <f t="shared" si="159"/>
        <v>0</v>
      </c>
      <c r="V635" s="136"/>
    </row>
    <row r="636" spans="1:22" ht="12.75" customHeight="1">
      <c r="A636" s="41"/>
      <c r="B636" s="39"/>
      <c r="C636" s="39"/>
      <c r="D636" s="37"/>
      <c r="E636" s="135" t="s">
        <v>508</v>
      </c>
      <c r="F636" s="127" t="s">
        <v>509</v>
      </c>
      <c r="G636" s="150">
        <f>H636+I636</f>
        <v>0</v>
      </c>
      <c r="H636" s="150">
        <v>0</v>
      </c>
      <c r="I636" s="150">
        <v>0</v>
      </c>
      <c r="J636" s="128">
        <f t="shared" si="155"/>
        <v>0</v>
      </c>
      <c r="K636" s="128">
        <f t="shared" si="156"/>
        <v>0</v>
      </c>
      <c r="L636" s="128">
        <f t="shared" si="161"/>
        <v>0</v>
      </c>
      <c r="M636" s="128">
        <f t="shared" si="150"/>
        <v>0</v>
      </c>
      <c r="N636" s="128">
        <f t="shared" si="151"/>
        <v>0</v>
      </c>
      <c r="O636" s="128">
        <f t="shared" si="152"/>
        <v>0</v>
      </c>
      <c r="P636" s="128">
        <f t="shared" si="153"/>
        <v>0</v>
      </c>
      <c r="Q636" s="128">
        <f t="shared" si="157"/>
        <v>0</v>
      </c>
      <c r="R636" s="128">
        <f t="shared" si="158"/>
        <v>0</v>
      </c>
      <c r="S636" s="128">
        <f t="shared" si="154"/>
        <v>0</v>
      </c>
      <c r="T636" s="146">
        <f t="shared" si="162"/>
        <v>0</v>
      </c>
      <c r="U636" s="128">
        <f t="shared" si="159"/>
        <v>0</v>
      </c>
      <c r="V636" s="136"/>
    </row>
    <row r="637" spans="1:22" s="130" customFormat="1" ht="24" customHeight="1">
      <c r="A637" s="45" t="s">
        <v>363</v>
      </c>
      <c r="B637" s="40" t="s">
        <v>352</v>
      </c>
      <c r="C637" s="40" t="s">
        <v>258</v>
      </c>
      <c r="D637" s="46" t="s">
        <v>197</v>
      </c>
      <c r="E637" s="139" t="s">
        <v>364</v>
      </c>
      <c r="F637" s="145"/>
      <c r="G637" s="145">
        <f>G639</f>
        <v>0</v>
      </c>
      <c r="H637" s="145">
        <f>H639</f>
        <v>0</v>
      </c>
      <c r="I637" s="145">
        <f>I639</f>
        <v>0</v>
      </c>
      <c r="J637" s="145">
        <f>J639</f>
        <v>0</v>
      </c>
      <c r="K637" s="145">
        <f>K639</f>
        <v>0</v>
      </c>
      <c r="L637" s="128">
        <f t="shared" si="161"/>
        <v>0</v>
      </c>
      <c r="M637" s="128">
        <f t="shared" si="150"/>
        <v>0</v>
      </c>
      <c r="N637" s="128">
        <f t="shared" si="151"/>
        <v>0</v>
      </c>
      <c r="O637" s="128">
        <f t="shared" si="152"/>
        <v>0</v>
      </c>
      <c r="P637" s="128">
        <f t="shared" si="153"/>
        <v>0</v>
      </c>
      <c r="Q637" s="128">
        <f t="shared" si="157"/>
        <v>0</v>
      </c>
      <c r="R637" s="128">
        <f t="shared" si="158"/>
        <v>0</v>
      </c>
      <c r="S637" s="128">
        <f t="shared" si="154"/>
        <v>0</v>
      </c>
      <c r="T637" s="146">
        <f t="shared" si="162"/>
        <v>0</v>
      </c>
      <c r="U637" s="128">
        <f t="shared" si="159"/>
        <v>0</v>
      </c>
      <c r="V637" s="129"/>
    </row>
    <row r="638" spans="1:22" ht="12.75" customHeight="1">
      <c r="A638" s="41"/>
      <c r="B638" s="39"/>
      <c r="C638" s="39"/>
      <c r="D638" s="37"/>
      <c r="E638" s="135" t="s">
        <v>202</v>
      </c>
      <c r="F638" s="37"/>
      <c r="G638" s="37"/>
      <c r="H638" s="37"/>
      <c r="I638" s="37"/>
      <c r="J638" s="128">
        <f t="shared" si="155"/>
        <v>0</v>
      </c>
      <c r="K638" s="128">
        <f t="shared" si="156"/>
        <v>0</v>
      </c>
      <c r="L638" s="128">
        <f t="shared" si="161"/>
        <v>0</v>
      </c>
      <c r="M638" s="128">
        <f t="shared" si="150"/>
        <v>0</v>
      </c>
      <c r="N638" s="128">
        <f t="shared" si="151"/>
        <v>0</v>
      </c>
      <c r="O638" s="128">
        <f t="shared" si="152"/>
        <v>0</v>
      </c>
      <c r="P638" s="128">
        <f t="shared" si="153"/>
        <v>0</v>
      </c>
      <c r="Q638" s="128">
        <f t="shared" si="157"/>
        <v>0</v>
      </c>
      <c r="R638" s="128">
        <f t="shared" si="158"/>
        <v>0</v>
      </c>
      <c r="S638" s="128">
        <f t="shared" si="154"/>
        <v>0</v>
      </c>
      <c r="T638" s="146">
        <f t="shared" si="162"/>
        <v>0</v>
      </c>
      <c r="U638" s="128">
        <f t="shared" si="159"/>
        <v>0</v>
      </c>
      <c r="V638" s="136"/>
    </row>
    <row r="639" spans="1:22" ht="22.5" customHeight="1">
      <c r="A639" s="126" t="s">
        <v>365</v>
      </c>
      <c r="B639" s="127" t="s">
        <v>352</v>
      </c>
      <c r="C639" s="127" t="s">
        <v>258</v>
      </c>
      <c r="D639" s="127" t="s">
        <v>224</v>
      </c>
      <c r="E639" s="135" t="s">
        <v>366</v>
      </c>
      <c r="F639" s="37"/>
      <c r="G639" s="151">
        <f>SUM(G641:G646)</f>
        <v>0</v>
      </c>
      <c r="H639" s="151">
        <f>SUM(H641:H646)</f>
        <v>0</v>
      </c>
      <c r="I639" s="151">
        <f>SUM(I641:I646)</f>
        <v>0</v>
      </c>
      <c r="J639" s="128">
        <f t="shared" si="155"/>
        <v>0</v>
      </c>
      <c r="K639" s="128">
        <f t="shared" si="156"/>
        <v>0</v>
      </c>
      <c r="L639" s="128">
        <f t="shared" si="161"/>
        <v>0</v>
      </c>
      <c r="M639" s="128">
        <f t="shared" si="150"/>
        <v>0</v>
      </c>
      <c r="N639" s="128">
        <f t="shared" si="151"/>
        <v>0</v>
      </c>
      <c r="O639" s="128">
        <f t="shared" si="152"/>
        <v>0</v>
      </c>
      <c r="P639" s="128">
        <f t="shared" si="153"/>
        <v>0</v>
      </c>
      <c r="Q639" s="128">
        <f t="shared" si="157"/>
        <v>0</v>
      </c>
      <c r="R639" s="128">
        <f t="shared" si="158"/>
        <v>0</v>
      </c>
      <c r="S639" s="128">
        <f t="shared" si="154"/>
        <v>0</v>
      </c>
      <c r="T639" s="146">
        <f t="shared" si="162"/>
        <v>0</v>
      </c>
      <c r="U639" s="128">
        <f t="shared" si="159"/>
        <v>0</v>
      </c>
      <c r="V639" s="136"/>
    </row>
    <row r="640" spans="1:22" ht="12.75" customHeight="1">
      <c r="A640" s="41"/>
      <c r="B640" s="39"/>
      <c r="C640" s="39"/>
      <c r="D640" s="37"/>
      <c r="E640" s="135" t="s">
        <v>5</v>
      </c>
      <c r="F640" s="37"/>
      <c r="G640" s="151"/>
      <c r="H640" s="151"/>
      <c r="I640" s="151"/>
      <c r="J640" s="128">
        <f t="shared" si="155"/>
        <v>0</v>
      </c>
      <c r="K640" s="128">
        <f t="shared" si="156"/>
        <v>0</v>
      </c>
      <c r="L640" s="128">
        <f t="shared" si="161"/>
        <v>0</v>
      </c>
      <c r="M640" s="128">
        <f t="shared" si="150"/>
        <v>0</v>
      </c>
      <c r="N640" s="128">
        <f t="shared" si="151"/>
        <v>0</v>
      </c>
      <c r="O640" s="128">
        <f t="shared" si="152"/>
        <v>0</v>
      </c>
      <c r="P640" s="128">
        <f t="shared" si="153"/>
        <v>0</v>
      </c>
      <c r="Q640" s="128">
        <f t="shared" si="157"/>
        <v>0</v>
      </c>
      <c r="R640" s="128">
        <f t="shared" si="158"/>
        <v>0</v>
      </c>
      <c r="S640" s="128">
        <f t="shared" si="154"/>
        <v>0</v>
      </c>
      <c r="T640" s="146">
        <f t="shared" si="162"/>
        <v>0</v>
      </c>
      <c r="U640" s="128">
        <f t="shared" si="159"/>
        <v>0</v>
      </c>
      <c r="V640" s="136"/>
    </row>
    <row r="641" spans="1:22" ht="12.75" customHeight="1">
      <c r="A641" s="41"/>
      <c r="B641" s="39"/>
      <c r="C641" s="39"/>
      <c r="D641" s="37"/>
      <c r="E641" s="135" t="s">
        <v>385</v>
      </c>
      <c r="F641" s="127" t="s">
        <v>384</v>
      </c>
      <c r="G641" s="151">
        <f>H641+I641</f>
        <v>0</v>
      </c>
      <c r="H641" s="151">
        <v>0</v>
      </c>
      <c r="I641" s="151">
        <v>0</v>
      </c>
      <c r="J641" s="128">
        <f t="shared" si="155"/>
        <v>0</v>
      </c>
      <c r="K641" s="128">
        <f t="shared" si="156"/>
        <v>0</v>
      </c>
      <c r="L641" s="128">
        <f t="shared" si="161"/>
        <v>0</v>
      </c>
      <c r="M641" s="128">
        <f t="shared" si="150"/>
        <v>0</v>
      </c>
      <c r="N641" s="128">
        <f t="shared" si="151"/>
        <v>0</v>
      </c>
      <c r="O641" s="128">
        <f t="shared" si="152"/>
        <v>0</v>
      </c>
      <c r="P641" s="128">
        <f t="shared" si="153"/>
        <v>0</v>
      </c>
      <c r="Q641" s="128">
        <f t="shared" si="157"/>
        <v>0</v>
      </c>
      <c r="R641" s="128">
        <f t="shared" si="158"/>
        <v>0</v>
      </c>
      <c r="S641" s="128">
        <f t="shared" si="154"/>
        <v>0</v>
      </c>
      <c r="T641" s="146">
        <f t="shared" si="162"/>
        <v>0</v>
      </c>
      <c r="U641" s="128">
        <f t="shared" si="159"/>
        <v>0</v>
      </c>
      <c r="V641" s="136"/>
    </row>
    <row r="642" spans="1:22" ht="12.75" customHeight="1">
      <c r="A642" s="41"/>
      <c r="B642" s="39"/>
      <c r="C642" s="39"/>
      <c r="D642" s="37"/>
      <c r="E642" s="135" t="s">
        <v>393</v>
      </c>
      <c r="F642" s="127" t="s">
        <v>392</v>
      </c>
      <c r="G642" s="151">
        <f>H642+I642</f>
        <v>0</v>
      </c>
      <c r="H642" s="151">
        <v>0</v>
      </c>
      <c r="I642" s="151">
        <v>0</v>
      </c>
      <c r="J642" s="128">
        <f t="shared" si="155"/>
        <v>0</v>
      </c>
      <c r="K642" s="128">
        <f t="shared" si="156"/>
        <v>0</v>
      </c>
      <c r="L642" s="128">
        <f t="shared" si="161"/>
        <v>0</v>
      </c>
      <c r="M642" s="128">
        <f t="shared" si="150"/>
        <v>0</v>
      </c>
      <c r="N642" s="128">
        <f t="shared" si="151"/>
        <v>0</v>
      </c>
      <c r="O642" s="128">
        <f t="shared" si="152"/>
        <v>0</v>
      </c>
      <c r="P642" s="128">
        <f t="shared" si="153"/>
        <v>0</v>
      </c>
      <c r="Q642" s="128">
        <f t="shared" si="157"/>
        <v>0</v>
      </c>
      <c r="R642" s="128">
        <f t="shared" si="158"/>
        <v>0</v>
      </c>
      <c r="S642" s="128">
        <f t="shared" si="154"/>
        <v>0</v>
      </c>
      <c r="T642" s="146">
        <f t="shared" si="162"/>
        <v>0</v>
      </c>
      <c r="U642" s="128">
        <f t="shared" si="159"/>
        <v>0</v>
      </c>
      <c r="V642" s="136"/>
    </row>
    <row r="643" spans="1:22" ht="12.75" customHeight="1">
      <c r="A643" s="41"/>
      <c r="B643" s="39"/>
      <c r="C643" s="39"/>
      <c r="D643" s="37"/>
      <c r="E643" s="135" t="s">
        <v>397</v>
      </c>
      <c r="F643" s="127" t="s">
        <v>396</v>
      </c>
      <c r="G643" s="151">
        <f>H643+I643</f>
        <v>0</v>
      </c>
      <c r="H643" s="151">
        <v>0</v>
      </c>
      <c r="I643" s="151">
        <v>0</v>
      </c>
      <c r="J643" s="128">
        <f t="shared" si="155"/>
        <v>0</v>
      </c>
      <c r="K643" s="128">
        <f t="shared" si="156"/>
        <v>0</v>
      </c>
      <c r="L643" s="128">
        <f t="shared" si="161"/>
        <v>0</v>
      </c>
      <c r="M643" s="128">
        <f t="shared" si="150"/>
        <v>0</v>
      </c>
      <c r="N643" s="128">
        <f t="shared" si="151"/>
        <v>0</v>
      </c>
      <c r="O643" s="128">
        <f t="shared" si="152"/>
        <v>0</v>
      </c>
      <c r="P643" s="128">
        <f t="shared" si="153"/>
        <v>0</v>
      </c>
      <c r="Q643" s="128">
        <f t="shared" si="157"/>
        <v>0</v>
      </c>
      <c r="R643" s="128">
        <f t="shared" si="158"/>
        <v>0</v>
      </c>
      <c r="S643" s="128">
        <f t="shared" si="154"/>
        <v>0</v>
      </c>
      <c r="T643" s="146">
        <f t="shared" si="162"/>
        <v>0</v>
      </c>
      <c r="U643" s="128">
        <f t="shared" si="159"/>
        <v>0</v>
      </c>
      <c r="V643" s="136"/>
    </row>
    <row r="644" spans="1:22" ht="12.75" customHeight="1">
      <c r="A644" s="41"/>
      <c r="B644" s="39"/>
      <c r="C644" s="39"/>
      <c r="D644" s="37"/>
      <c r="E644" s="135" t="s">
        <v>405</v>
      </c>
      <c r="F644" s="127" t="s">
        <v>404</v>
      </c>
      <c r="G644" s="151">
        <f>H644+I644</f>
        <v>0</v>
      </c>
      <c r="H644" s="151">
        <v>0</v>
      </c>
      <c r="I644" s="151">
        <v>0</v>
      </c>
      <c r="J644" s="128">
        <f t="shared" si="155"/>
        <v>0</v>
      </c>
      <c r="K644" s="128">
        <f t="shared" si="156"/>
        <v>0</v>
      </c>
      <c r="L644" s="128">
        <f t="shared" si="161"/>
        <v>0</v>
      </c>
      <c r="M644" s="128">
        <f t="shared" si="150"/>
        <v>0</v>
      </c>
      <c r="N644" s="128">
        <f t="shared" si="151"/>
        <v>0</v>
      </c>
      <c r="O644" s="128">
        <f t="shared" si="152"/>
        <v>0</v>
      </c>
      <c r="P644" s="128">
        <f t="shared" si="153"/>
        <v>0</v>
      </c>
      <c r="Q644" s="128">
        <f t="shared" si="157"/>
        <v>0</v>
      </c>
      <c r="R644" s="128">
        <f t="shared" si="158"/>
        <v>0</v>
      </c>
      <c r="S644" s="128">
        <f t="shared" si="154"/>
        <v>0</v>
      </c>
      <c r="T644" s="146">
        <f t="shared" si="162"/>
        <v>0</v>
      </c>
      <c r="U644" s="128">
        <f t="shared" si="159"/>
        <v>0</v>
      </c>
      <c r="V644" s="136"/>
    </row>
    <row r="645" spans="1:22" ht="12.75" customHeight="1">
      <c r="A645" s="41"/>
      <c r="B645" s="39"/>
      <c r="C645" s="39"/>
      <c r="D645" s="37"/>
      <c r="E645" s="135" t="s">
        <v>438</v>
      </c>
      <c r="F645" s="127" t="s">
        <v>437</v>
      </c>
      <c r="G645" s="151">
        <f>H645+I645</f>
        <v>0</v>
      </c>
      <c r="H645" s="151">
        <v>0</v>
      </c>
      <c r="I645" s="151">
        <v>0</v>
      </c>
      <c r="J645" s="128">
        <f t="shared" si="155"/>
        <v>0</v>
      </c>
      <c r="K645" s="128">
        <f t="shared" si="156"/>
        <v>0</v>
      </c>
      <c r="L645" s="128">
        <f t="shared" si="161"/>
        <v>0</v>
      </c>
      <c r="M645" s="128">
        <f t="shared" si="150"/>
        <v>0</v>
      </c>
      <c r="N645" s="128">
        <f t="shared" si="151"/>
        <v>0</v>
      </c>
      <c r="O645" s="128">
        <f t="shared" si="152"/>
        <v>0</v>
      </c>
      <c r="P645" s="128">
        <f t="shared" si="153"/>
        <v>0</v>
      </c>
      <c r="Q645" s="128">
        <f t="shared" si="157"/>
        <v>0</v>
      </c>
      <c r="R645" s="128">
        <f t="shared" si="158"/>
        <v>0</v>
      </c>
      <c r="S645" s="128">
        <f t="shared" si="154"/>
        <v>0</v>
      </c>
      <c r="T645" s="146">
        <f t="shared" si="162"/>
        <v>0</v>
      </c>
      <c r="U645" s="128">
        <f t="shared" si="159"/>
        <v>0</v>
      </c>
      <c r="V645" s="136"/>
    </row>
    <row r="646" spans="1:22" s="130" customFormat="1" ht="46.5" customHeight="1">
      <c r="A646" s="45"/>
      <c r="B646" s="40"/>
      <c r="C646" s="40"/>
      <c r="D646" s="46"/>
      <c r="E646" s="139" t="s">
        <v>694</v>
      </c>
      <c r="F646" s="145"/>
      <c r="G646" s="145">
        <f>G647</f>
        <v>0</v>
      </c>
      <c r="H646" s="145">
        <f>H647</f>
        <v>0</v>
      </c>
      <c r="I646" s="145">
        <f>I647</f>
        <v>0</v>
      </c>
      <c r="J646" s="145">
        <f>J647</f>
        <v>0</v>
      </c>
      <c r="K646" s="145">
        <f>K647</f>
        <v>0</v>
      </c>
      <c r="L646" s="128">
        <f t="shared" si="161"/>
        <v>0</v>
      </c>
      <c r="M646" s="128">
        <f t="shared" si="150"/>
        <v>0</v>
      </c>
      <c r="N646" s="128">
        <f t="shared" si="151"/>
        <v>0</v>
      </c>
      <c r="O646" s="128">
        <f t="shared" si="152"/>
        <v>0</v>
      </c>
      <c r="P646" s="128">
        <f t="shared" si="153"/>
        <v>0</v>
      </c>
      <c r="Q646" s="128">
        <f t="shared" si="157"/>
        <v>0</v>
      </c>
      <c r="R646" s="128">
        <f t="shared" si="158"/>
        <v>0</v>
      </c>
      <c r="S646" s="128">
        <f t="shared" si="154"/>
        <v>0</v>
      </c>
      <c r="T646" s="146">
        <f t="shared" si="162"/>
        <v>0</v>
      </c>
      <c r="U646" s="128">
        <f t="shared" si="159"/>
        <v>0</v>
      </c>
      <c r="V646" s="129"/>
    </row>
    <row r="647" spans="1:22" ht="12.75" customHeight="1">
      <c r="A647" s="41"/>
      <c r="B647" s="39"/>
      <c r="C647" s="39"/>
      <c r="D647" s="37"/>
      <c r="E647" s="135" t="s">
        <v>491</v>
      </c>
      <c r="F647" s="127" t="s">
        <v>492</v>
      </c>
      <c r="G647" s="37">
        <f>H647+I647</f>
        <v>0</v>
      </c>
      <c r="H647" s="37">
        <v>0</v>
      </c>
      <c r="I647" s="37">
        <v>0</v>
      </c>
      <c r="J647" s="128">
        <f t="shared" si="155"/>
        <v>0</v>
      </c>
      <c r="K647" s="128">
        <f t="shared" si="156"/>
        <v>0</v>
      </c>
      <c r="L647" s="128">
        <f t="shared" si="161"/>
        <v>0</v>
      </c>
      <c r="M647" s="128">
        <f t="shared" si="150"/>
        <v>0</v>
      </c>
      <c r="N647" s="128">
        <f t="shared" si="151"/>
        <v>0</v>
      </c>
      <c r="O647" s="128">
        <f t="shared" si="152"/>
        <v>0</v>
      </c>
      <c r="P647" s="128">
        <f t="shared" si="153"/>
        <v>0</v>
      </c>
      <c r="Q647" s="128">
        <f t="shared" si="157"/>
        <v>0</v>
      </c>
      <c r="R647" s="128">
        <f t="shared" si="158"/>
        <v>0</v>
      </c>
      <c r="S647" s="128">
        <f t="shared" si="154"/>
        <v>0</v>
      </c>
      <c r="T647" s="146">
        <f t="shared" si="162"/>
        <v>0</v>
      </c>
      <c r="U647" s="128">
        <f t="shared" si="159"/>
        <v>0</v>
      </c>
      <c r="V647" s="136"/>
    </row>
    <row r="648" spans="1:22" s="130" customFormat="1" ht="15" customHeight="1">
      <c r="A648" s="45"/>
      <c r="B648" s="40"/>
      <c r="C648" s="40"/>
      <c r="D648" s="46"/>
      <c r="E648" s="139" t="s">
        <v>695</v>
      </c>
      <c r="F648" s="145"/>
      <c r="G648" s="145">
        <f>G649</f>
        <v>0</v>
      </c>
      <c r="H648" s="145">
        <f>H649</f>
        <v>0</v>
      </c>
      <c r="I648" s="145">
        <f>I649</f>
        <v>0</v>
      </c>
      <c r="J648" s="145">
        <f>J649</f>
        <v>0</v>
      </c>
      <c r="K648" s="145">
        <f>K649</f>
        <v>0</v>
      </c>
      <c r="L648" s="128">
        <f t="shared" si="161"/>
        <v>0</v>
      </c>
      <c r="M648" s="128">
        <f t="shared" si="150"/>
        <v>0</v>
      </c>
      <c r="N648" s="128">
        <f t="shared" si="151"/>
        <v>0</v>
      </c>
      <c r="O648" s="128">
        <f t="shared" si="152"/>
        <v>0</v>
      </c>
      <c r="P648" s="128">
        <f t="shared" si="153"/>
        <v>0</v>
      </c>
      <c r="Q648" s="128">
        <f t="shared" si="157"/>
        <v>0</v>
      </c>
      <c r="R648" s="128">
        <f t="shared" si="158"/>
        <v>0</v>
      </c>
      <c r="S648" s="128">
        <f t="shared" si="154"/>
        <v>0</v>
      </c>
      <c r="T648" s="146">
        <f t="shared" si="162"/>
        <v>0</v>
      </c>
      <c r="U648" s="128">
        <f t="shared" si="159"/>
        <v>0</v>
      </c>
      <c r="V648" s="129"/>
    </row>
    <row r="649" spans="1:22" ht="12.75" customHeight="1">
      <c r="A649" s="41"/>
      <c r="B649" s="39"/>
      <c r="C649" s="39"/>
      <c r="D649" s="37"/>
      <c r="E649" s="135" t="s">
        <v>399</v>
      </c>
      <c r="F649" s="127" t="s">
        <v>398</v>
      </c>
      <c r="G649" s="37">
        <f>H649+I649</f>
        <v>0</v>
      </c>
      <c r="H649" s="37">
        <v>0</v>
      </c>
      <c r="I649" s="37">
        <v>0</v>
      </c>
      <c r="J649" s="128">
        <f t="shared" si="155"/>
        <v>0</v>
      </c>
      <c r="K649" s="128">
        <f t="shared" si="156"/>
        <v>0</v>
      </c>
      <c r="L649" s="128">
        <f t="shared" si="161"/>
        <v>0</v>
      </c>
      <c r="M649" s="128">
        <f t="shared" si="150"/>
        <v>0</v>
      </c>
      <c r="N649" s="128">
        <f t="shared" si="151"/>
        <v>0</v>
      </c>
      <c r="O649" s="128">
        <f t="shared" si="152"/>
        <v>0</v>
      </c>
      <c r="P649" s="128">
        <f t="shared" si="153"/>
        <v>0</v>
      </c>
      <c r="Q649" s="128">
        <f t="shared" si="157"/>
        <v>0</v>
      </c>
      <c r="R649" s="128">
        <f t="shared" si="158"/>
        <v>0</v>
      </c>
      <c r="S649" s="128">
        <f t="shared" si="154"/>
        <v>0</v>
      </c>
      <c r="T649" s="146">
        <f t="shared" si="162"/>
        <v>0</v>
      </c>
      <c r="U649" s="128">
        <f t="shared" si="159"/>
        <v>0</v>
      </c>
      <c r="V649" s="136"/>
    </row>
    <row r="650" spans="1:22" s="142" customFormat="1" ht="23.25" customHeight="1">
      <c r="A650" s="177" t="s">
        <v>367</v>
      </c>
      <c r="B650" s="178" t="s">
        <v>368</v>
      </c>
      <c r="C650" s="178" t="s">
        <v>197</v>
      </c>
      <c r="D650" s="145" t="s">
        <v>197</v>
      </c>
      <c r="E650" s="139" t="s">
        <v>369</v>
      </c>
      <c r="F650" s="145"/>
      <c r="G650" s="145">
        <f>G652</f>
        <v>13160.7</v>
      </c>
      <c r="H650" s="145">
        <f>H652</f>
        <v>13160.7</v>
      </c>
      <c r="I650" s="145">
        <f>I652</f>
        <v>0</v>
      </c>
      <c r="J650" s="145">
        <f>J652</f>
        <v>578613.2</v>
      </c>
      <c r="K650" s="145">
        <f>K652</f>
        <v>578613.2</v>
      </c>
      <c r="L650" s="128">
        <f t="shared" si="161"/>
        <v>0</v>
      </c>
      <c r="M650" s="128">
        <f t="shared" si="150"/>
        <v>565452.5</v>
      </c>
      <c r="N650" s="128">
        <f t="shared" si="151"/>
        <v>565452.5</v>
      </c>
      <c r="O650" s="128">
        <f t="shared" si="152"/>
        <v>0</v>
      </c>
      <c r="P650" s="128">
        <f t="shared" si="153"/>
        <v>729146.9</v>
      </c>
      <c r="Q650" s="145">
        <f>Q652</f>
        <v>729146.9</v>
      </c>
      <c r="R650" s="128">
        <f t="shared" si="158"/>
        <v>0</v>
      </c>
      <c r="S650" s="128">
        <f t="shared" si="154"/>
        <v>829109.1</v>
      </c>
      <c r="T650" s="145">
        <f>T652</f>
        <v>829109.1</v>
      </c>
      <c r="U650" s="128">
        <f t="shared" si="159"/>
        <v>0</v>
      </c>
      <c r="V650" s="141"/>
    </row>
    <row r="651" spans="1:22" ht="16.5" customHeight="1">
      <c r="A651" s="41"/>
      <c r="B651" s="39"/>
      <c r="C651" s="39"/>
      <c r="D651" s="37"/>
      <c r="E651" s="135" t="s">
        <v>5</v>
      </c>
      <c r="F651" s="37"/>
      <c r="G651" s="37"/>
      <c r="H651" s="37"/>
      <c r="I651" s="37"/>
      <c r="J651" s="128">
        <f aca="true" t="shared" si="163" ref="J651:J657">K651+L651</f>
        <v>0</v>
      </c>
      <c r="K651" s="128">
        <f aca="true" t="shared" si="164" ref="K651:K657">H651*58/100+H651</f>
        <v>0</v>
      </c>
      <c r="L651" s="128">
        <f t="shared" si="161"/>
        <v>0</v>
      </c>
      <c r="M651" s="128">
        <f aca="true" t="shared" si="165" ref="M651:M657">N651+O651</f>
        <v>0</v>
      </c>
      <c r="N651" s="128">
        <f aca="true" t="shared" si="166" ref="N651:N657">K651-H651</f>
        <v>0</v>
      </c>
      <c r="O651" s="128">
        <f aca="true" t="shared" si="167" ref="O651:O657">L651-I651</f>
        <v>0</v>
      </c>
      <c r="P651" s="128">
        <f aca="true" t="shared" si="168" ref="P651:P657">Q651+R651</f>
        <v>0</v>
      </c>
      <c r="Q651" s="128">
        <f>K651*13/100+K651</f>
        <v>0</v>
      </c>
      <c r="R651" s="128">
        <f t="shared" si="158"/>
        <v>0</v>
      </c>
      <c r="S651" s="128">
        <f aca="true" t="shared" si="169" ref="S651:S657">T651+U651</f>
        <v>0</v>
      </c>
      <c r="T651" s="128">
        <f>N651*13/100+N651</f>
        <v>0</v>
      </c>
      <c r="U651" s="128">
        <f t="shared" si="159"/>
        <v>0</v>
      </c>
      <c r="V651" s="136"/>
    </row>
    <row r="652" spans="1:22" s="130" customFormat="1" ht="21" customHeight="1">
      <c r="A652" s="45" t="s">
        <v>370</v>
      </c>
      <c r="B652" s="40" t="s">
        <v>368</v>
      </c>
      <c r="C652" s="40" t="s">
        <v>200</v>
      </c>
      <c r="D652" s="46" t="s">
        <v>197</v>
      </c>
      <c r="E652" s="139" t="s">
        <v>371</v>
      </c>
      <c r="F652" s="145"/>
      <c r="G652" s="145">
        <f>G654</f>
        <v>13160.7</v>
      </c>
      <c r="H652" s="145">
        <f>H654</f>
        <v>13160.7</v>
      </c>
      <c r="I652" s="145">
        <f>I654</f>
        <v>0</v>
      </c>
      <c r="J652" s="145">
        <f>J654</f>
        <v>578613.2</v>
      </c>
      <c r="K652" s="145">
        <f>K654</f>
        <v>578613.2</v>
      </c>
      <c r="L652" s="128">
        <f t="shared" si="161"/>
        <v>0</v>
      </c>
      <c r="M652" s="128">
        <f t="shared" si="165"/>
        <v>565452.5</v>
      </c>
      <c r="N652" s="128">
        <f t="shared" si="166"/>
        <v>565452.5</v>
      </c>
      <c r="O652" s="128">
        <f t="shared" si="167"/>
        <v>0</v>
      </c>
      <c r="P652" s="128">
        <f t="shared" si="168"/>
        <v>729146.9</v>
      </c>
      <c r="Q652" s="145">
        <f>Q654</f>
        <v>729146.9</v>
      </c>
      <c r="R652" s="128">
        <f aca="true" t="shared" si="170" ref="R652:R657">L652*20/100+L652</f>
        <v>0</v>
      </c>
      <c r="S652" s="128">
        <f t="shared" si="169"/>
        <v>829109.1</v>
      </c>
      <c r="T652" s="145">
        <f>T654</f>
        <v>829109.1</v>
      </c>
      <c r="U652" s="128">
        <f aca="true" t="shared" si="171" ref="U652:U657">R652*20/100+R652</f>
        <v>0</v>
      </c>
      <c r="V652" s="129"/>
    </row>
    <row r="653" spans="1:22" ht="14.25" customHeight="1">
      <c r="A653" s="41"/>
      <c r="B653" s="39"/>
      <c r="C653" s="39"/>
      <c r="D653" s="37"/>
      <c r="E653" s="135" t="s">
        <v>202</v>
      </c>
      <c r="F653" s="37"/>
      <c r="G653" s="37"/>
      <c r="H653" s="37"/>
      <c r="I653" s="37"/>
      <c r="J653" s="128">
        <f t="shared" si="163"/>
        <v>0</v>
      </c>
      <c r="K653" s="128">
        <f t="shared" si="164"/>
        <v>0</v>
      </c>
      <c r="L653" s="128">
        <f t="shared" si="161"/>
        <v>0</v>
      </c>
      <c r="M653" s="128">
        <f t="shared" si="165"/>
        <v>0</v>
      </c>
      <c r="N653" s="128">
        <f t="shared" si="166"/>
        <v>0</v>
      </c>
      <c r="O653" s="128">
        <f t="shared" si="167"/>
        <v>0</v>
      </c>
      <c r="P653" s="128">
        <f t="shared" si="168"/>
        <v>0</v>
      </c>
      <c r="Q653" s="128">
        <f>K653*13/100+K653</f>
        <v>0</v>
      </c>
      <c r="R653" s="128">
        <f t="shared" si="170"/>
        <v>0</v>
      </c>
      <c r="S653" s="128">
        <f t="shared" si="169"/>
        <v>0</v>
      </c>
      <c r="T653" s="128">
        <f>N653*13/100+N653</f>
        <v>0</v>
      </c>
      <c r="U653" s="128">
        <f t="shared" si="171"/>
        <v>0</v>
      </c>
      <c r="V653" s="136"/>
    </row>
    <row r="654" spans="1:22" ht="11.25" customHeight="1">
      <c r="A654" s="126" t="s">
        <v>372</v>
      </c>
      <c r="B654" s="127" t="s">
        <v>368</v>
      </c>
      <c r="C654" s="127" t="s">
        <v>200</v>
      </c>
      <c r="D654" s="127" t="s">
        <v>224</v>
      </c>
      <c r="E654" s="135" t="s">
        <v>373</v>
      </c>
      <c r="F654" s="37"/>
      <c r="G654" s="37">
        <f>G656</f>
        <v>13160.7</v>
      </c>
      <c r="H654" s="37">
        <f>H656</f>
        <v>13160.7</v>
      </c>
      <c r="I654" s="37">
        <f>I656</f>
        <v>0</v>
      </c>
      <c r="J654" s="128">
        <f t="shared" si="163"/>
        <v>578613.2</v>
      </c>
      <c r="K654" s="128">
        <f>K656</f>
        <v>578613.2</v>
      </c>
      <c r="L654" s="128">
        <f t="shared" si="161"/>
        <v>0</v>
      </c>
      <c r="M654" s="128">
        <f t="shared" si="165"/>
        <v>565452.5</v>
      </c>
      <c r="N654" s="128">
        <f t="shared" si="166"/>
        <v>565452.5</v>
      </c>
      <c r="O654" s="128">
        <f t="shared" si="167"/>
        <v>0</v>
      </c>
      <c r="P654" s="128">
        <f t="shared" si="168"/>
        <v>729146.9</v>
      </c>
      <c r="Q654" s="37">
        <f>Q656</f>
        <v>729146.9</v>
      </c>
      <c r="R654" s="128">
        <f t="shared" si="170"/>
        <v>0</v>
      </c>
      <c r="S654" s="128">
        <f t="shared" si="169"/>
        <v>829109.1</v>
      </c>
      <c r="T654" s="37">
        <f>T656</f>
        <v>829109.1</v>
      </c>
      <c r="U654" s="128">
        <f t="shared" si="171"/>
        <v>0</v>
      </c>
      <c r="V654" s="136"/>
    </row>
    <row r="655" spans="1:22" ht="11.25" customHeight="1">
      <c r="A655" s="41"/>
      <c r="B655" s="39"/>
      <c r="C655" s="39"/>
      <c r="D655" s="37"/>
      <c r="E655" s="135" t="s">
        <v>5</v>
      </c>
      <c r="F655" s="37"/>
      <c r="G655" s="37"/>
      <c r="H655" s="37"/>
      <c r="I655" s="37"/>
      <c r="J655" s="128">
        <f t="shared" si="163"/>
        <v>0</v>
      </c>
      <c r="K655" s="128">
        <f t="shared" si="164"/>
        <v>0</v>
      </c>
      <c r="L655" s="128">
        <f t="shared" si="161"/>
        <v>0</v>
      </c>
      <c r="M655" s="128">
        <f t="shared" si="165"/>
        <v>0</v>
      </c>
      <c r="N655" s="128">
        <f t="shared" si="166"/>
        <v>0</v>
      </c>
      <c r="O655" s="128">
        <f t="shared" si="167"/>
        <v>0</v>
      </c>
      <c r="P655" s="128">
        <f t="shared" si="168"/>
        <v>0</v>
      </c>
      <c r="Q655" s="128">
        <f>K655*13/100+K655</f>
        <v>0</v>
      </c>
      <c r="R655" s="128">
        <f t="shared" si="170"/>
        <v>0</v>
      </c>
      <c r="S655" s="128">
        <f t="shared" si="169"/>
        <v>0</v>
      </c>
      <c r="T655" s="128">
        <f>N655*13/100+N655</f>
        <v>0</v>
      </c>
      <c r="U655" s="128">
        <f t="shared" si="171"/>
        <v>0</v>
      </c>
      <c r="V655" s="136"/>
    </row>
    <row r="656" spans="1:22" ht="11.25" customHeight="1">
      <c r="A656" s="41"/>
      <c r="B656" s="39"/>
      <c r="C656" s="39"/>
      <c r="D656" s="37"/>
      <c r="E656" s="135" t="s">
        <v>513</v>
      </c>
      <c r="F656" s="37" t="s">
        <v>514</v>
      </c>
      <c r="G656" s="37">
        <f>H656+I656</f>
        <v>13160.7</v>
      </c>
      <c r="H656" s="37">
        <v>13160.7</v>
      </c>
      <c r="I656" s="37">
        <v>0</v>
      </c>
      <c r="J656" s="128">
        <f t="shared" si="163"/>
        <v>578613.2</v>
      </c>
      <c r="K656" s="50">
        <v>578613.2</v>
      </c>
      <c r="L656" s="128">
        <f t="shared" si="161"/>
        <v>0</v>
      </c>
      <c r="M656" s="128">
        <f t="shared" si="165"/>
        <v>565452.5</v>
      </c>
      <c r="N656" s="128">
        <f t="shared" si="166"/>
        <v>565452.5</v>
      </c>
      <c r="O656" s="128">
        <f t="shared" si="167"/>
        <v>0</v>
      </c>
      <c r="P656" s="128">
        <f t="shared" si="168"/>
        <v>729146.9</v>
      </c>
      <c r="Q656" s="128">
        <v>729146.9</v>
      </c>
      <c r="R656" s="128">
        <f t="shared" si="170"/>
        <v>0</v>
      </c>
      <c r="S656" s="128">
        <f t="shared" si="169"/>
        <v>829109.1</v>
      </c>
      <c r="T656" s="50">
        <v>829109.1</v>
      </c>
      <c r="U656" s="128">
        <f t="shared" si="171"/>
        <v>0</v>
      </c>
      <c r="V656" s="136"/>
    </row>
    <row r="657" spans="1:22" ht="11.25" customHeight="1" thickBot="1">
      <c r="A657" s="97"/>
      <c r="B657" s="99"/>
      <c r="C657" s="99"/>
      <c r="D657" s="100"/>
      <c r="E657" s="185" t="s">
        <v>696</v>
      </c>
      <c r="F657" s="186" t="s">
        <v>379</v>
      </c>
      <c r="G657" s="186"/>
      <c r="H657" s="186"/>
      <c r="I657" s="186"/>
      <c r="J657" s="128">
        <f t="shared" si="163"/>
        <v>0</v>
      </c>
      <c r="K657" s="128">
        <f t="shared" si="164"/>
        <v>0</v>
      </c>
      <c r="L657" s="128">
        <f t="shared" si="161"/>
        <v>0</v>
      </c>
      <c r="M657" s="128">
        <f t="shared" si="165"/>
        <v>0</v>
      </c>
      <c r="N657" s="128">
        <f t="shared" si="166"/>
        <v>0</v>
      </c>
      <c r="O657" s="128">
        <f t="shared" si="167"/>
        <v>0</v>
      </c>
      <c r="P657" s="128">
        <f t="shared" si="168"/>
        <v>0</v>
      </c>
      <c r="Q657" s="187"/>
      <c r="R657" s="128">
        <f t="shared" si="170"/>
        <v>0</v>
      </c>
      <c r="S657" s="128">
        <f t="shared" si="169"/>
        <v>0</v>
      </c>
      <c r="T657" s="187"/>
      <c r="U657" s="128">
        <f t="shared" si="171"/>
        <v>0</v>
      </c>
      <c r="V657" s="188"/>
    </row>
  </sheetData>
  <sheetProtection/>
  <mergeCells count="24">
    <mergeCell ref="V7:V8"/>
    <mergeCell ref="M7:M8"/>
    <mergeCell ref="N7:O7"/>
    <mergeCell ref="P7:P8"/>
    <mergeCell ref="Q7:R7"/>
    <mergeCell ref="S7:S8"/>
    <mergeCell ref="T7:U7"/>
    <mergeCell ref="M6:O6"/>
    <mergeCell ref="P6:R6"/>
    <mergeCell ref="S6:U6"/>
    <mergeCell ref="G7:G8"/>
    <mergeCell ref="H7:I7"/>
    <mergeCell ref="J7:J8"/>
    <mergeCell ref="K7:L7"/>
    <mergeCell ref="T2:V2"/>
    <mergeCell ref="A4:U4"/>
    <mergeCell ref="A6:A8"/>
    <mergeCell ref="B6:B8"/>
    <mergeCell ref="C6:C8"/>
    <mergeCell ref="D6:D8"/>
    <mergeCell ref="E6:E8"/>
    <mergeCell ref="F6:F8"/>
    <mergeCell ref="G6:I6"/>
    <mergeCell ref="J6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Work</cp:lastModifiedBy>
  <cp:lastPrinted>2022-10-05T07:39:36Z</cp:lastPrinted>
  <dcterms:created xsi:type="dcterms:W3CDTF">2022-06-16T10:33:45Z</dcterms:created>
  <dcterms:modified xsi:type="dcterms:W3CDTF">2022-11-02T11:57:55Z</dcterms:modified>
  <cp:category/>
  <cp:version/>
  <cp:contentType/>
  <cp:contentStatus/>
</cp:coreProperties>
</file>