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00" windowWidth="19440" windowHeight="1074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1" l="1"/>
  <c r="I92" i="1"/>
  <c r="H92" i="1"/>
  <c r="H82" i="1"/>
  <c r="G82" i="1" l="1"/>
  <c r="B89" i="1"/>
  <c r="C89" i="1"/>
  <c r="G89" i="1"/>
  <c r="I86" i="1"/>
  <c r="I87" i="1"/>
  <c r="H86" i="1"/>
  <c r="H87" i="1"/>
  <c r="I85" i="1"/>
  <c r="H85" i="1"/>
  <c r="I18" i="1"/>
  <c r="I19" i="1"/>
  <c r="I21" i="1"/>
  <c r="I22" i="1"/>
  <c r="I23" i="1"/>
  <c r="I24" i="1"/>
  <c r="I26" i="1"/>
  <c r="I27" i="1"/>
  <c r="I31" i="1"/>
  <c r="I32" i="1"/>
  <c r="I34" i="1"/>
  <c r="I35" i="1"/>
  <c r="I36" i="1"/>
  <c r="I37" i="1"/>
  <c r="I38" i="1"/>
  <c r="I41" i="1"/>
  <c r="I42" i="1"/>
  <c r="I43" i="1"/>
  <c r="I44" i="1"/>
  <c r="I45" i="1"/>
  <c r="I51" i="1"/>
  <c r="I52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9" i="1"/>
  <c r="I70" i="1"/>
  <c r="I71" i="1"/>
  <c r="I72" i="1"/>
  <c r="I73" i="1"/>
  <c r="I74" i="1"/>
  <c r="I75" i="1"/>
  <c r="I76" i="1"/>
  <c r="I78" i="1"/>
  <c r="I79" i="1"/>
  <c r="H18" i="1"/>
  <c r="H22" i="1"/>
  <c r="H23" i="1"/>
  <c r="H26" i="1"/>
  <c r="H27" i="1"/>
  <c r="H36" i="1"/>
  <c r="H44" i="1"/>
  <c r="H45" i="1"/>
  <c r="H51" i="1"/>
  <c r="H52" i="1"/>
  <c r="H53" i="1"/>
  <c r="H54" i="1"/>
  <c r="H55" i="1"/>
  <c r="H57" i="1"/>
  <c r="H59" i="1"/>
  <c r="H63" i="1"/>
  <c r="H64" i="1"/>
  <c r="H69" i="1"/>
  <c r="H70" i="1"/>
  <c r="H71" i="1"/>
  <c r="H72" i="1"/>
  <c r="H73" i="1"/>
  <c r="H74" i="1"/>
  <c r="H76" i="1"/>
  <c r="H78" i="1"/>
  <c r="H79" i="1"/>
  <c r="C51" i="1"/>
  <c r="C52" i="1"/>
  <c r="C57" i="1"/>
  <c r="C58" i="1"/>
  <c r="C78" i="1"/>
  <c r="C67" i="1"/>
  <c r="C44" i="1" l="1"/>
  <c r="C25" i="1"/>
  <c r="C26" i="1"/>
  <c r="C18" i="1"/>
  <c r="C22" i="1"/>
  <c r="C19" i="1"/>
  <c r="C16" i="1" l="1"/>
  <c r="C17" i="1"/>
  <c r="C85" i="1"/>
  <c r="C83" i="1"/>
  <c r="G18" i="1" l="1"/>
  <c r="G22" i="1"/>
  <c r="B44" i="1" l="1"/>
  <c r="B16" i="1" s="1"/>
  <c r="B83" i="1" l="1"/>
  <c r="B51" i="1" l="1"/>
  <c r="B57" i="1"/>
  <c r="B52" i="1"/>
  <c r="B58" i="1"/>
  <c r="B78" i="1"/>
  <c r="B17" i="1"/>
  <c r="B18" i="1"/>
  <c r="B41" i="1"/>
  <c r="B22" i="1"/>
  <c r="B19" i="1"/>
  <c r="G78" i="1"/>
  <c r="G67" i="1"/>
  <c r="G57" i="1"/>
  <c r="G51" i="1" s="1"/>
  <c r="G58" i="1"/>
  <c r="G52" i="1"/>
  <c r="G44" i="1"/>
  <c r="G41" i="1"/>
  <c r="G25" i="1"/>
  <c r="G19" i="1"/>
  <c r="I25" i="1" l="1"/>
  <c r="I67" i="1"/>
  <c r="H67" i="1"/>
  <c r="G16" i="1"/>
  <c r="G17" i="1"/>
  <c r="B82" i="1"/>
  <c r="I82" i="1" s="1"/>
  <c r="I17" i="1" l="1"/>
  <c r="I16" i="1"/>
  <c r="H16" i="1"/>
  <c r="G92" i="1"/>
  <c r="B26" i="1"/>
  <c r="B85" i="1" l="1"/>
  <c r="C82" i="1" l="1"/>
  <c r="C41" i="1"/>
  <c r="B67" i="1"/>
  <c r="B92" i="1" s="1"/>
  <c r="B25" i="1" l="1"/>
  <c r="G85" i="1" l="1"/>
  <c r="G26" i="1"/>
</calcChain>
</file>

<file path=xl/sharedStrings.xml><?xml version="1.0" encoding="utf-8"?>
<sst xmlns="http://schemas.openxmlformats.org/spreadsheetml/2006/main" count="136" uniqueCount="88">
  <si>
    <t>ԱՐՏԱՇԱՏ ՀԱՄԱՅՆՔ</t>
  </si>
  <si>
    <t>ºÏ³ÙáõïÝ»ñÇ ³Ýí³ÝáõÙÁ</t>
  </si>
  <si>
    <t>ì³ñã³Ï³Ý Ù³ë</t>
  </si>
  <si>
    <t>ÀÝ¹³Ù»ÝÁ Ñ³ñÏ»ñ ¨ ïáõñù»ñ</t>
  </si>
  <si>
    <t>1. Ð³ñÏ³ÛÇÝ »³ÏÙáõïÝ»ñ ³Û¹ ÃíáõÙ`</t>
  </si>
  <si>
    <t>³)  ÑáÕÇ Ñ³ñÏ</t>
  </si>
  <si>
    <t xml:space="preserve">³³)  ýÇ½Ç³Ï³Ï³Ý ³ÝÓ³ÝóÇó  </t>
  </si>
  <si>
    <t xml:space="preserve">³µ)  Çñ³í³µ³Ý³Ï³Ý ³ÝÓ³ÝóÇó </t>
  </si>
  <si>
    <t>µ)  ·áõÛù³Ñ³ñÏ</t>
  </si>
  <si>
    <t xml:space="preserve">µ³)  ýÇ½Ç³Ï³Ï³Ý ³ÝÓ³ÝóÇó  </t>
  </si>
  <si>
    <t xml:space="preserve">µբ)  իրավաբանական ³ÝÓ³ÝóÇó  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</si>
  <si>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</si>
  <si>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</si>
  <si>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</si>
  <si>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</si>
  <si>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</si>
  <si>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</si>
  <si>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դ) Ð³Ù³ÛÝùÇ ï³ñ³ÍùáõÙ  ÍË³ËáïÇ  ³ñï³¹ñ³ÝùÇ í³×³éùÇ Ñ³Ù³ñ ·³ÝÓíáÕ ï»Õ.ïáõñù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</si>
  <si>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</si>
  <si>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</si>
  <si>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</si>
  <si>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</si>
  <si>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</si>
  <si>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</si>
  <si>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r>
      <t>լ</t>
    </r>
    <r>
      <rPr>
        <sz val="8"/>
        <color theme="1"/>
        <rFont val="Arial LatArm"/>
        <family val="2"/>
      </rPr>
      <t>)</t>
    </r>
    <r>
      <rPr>
        <sz val="8"/>
        <color theme="1"/>
        <rFont val="Arial Armenian"/>
        <family val="2"/>
      </rPr>
      <t xml:space="preserve">  </t>
    </r>
    <r>
      <rPr>
        <sz val="8"/>
        <color theme="1"/>
        <rFont val="Sylfaen"/>
        <family val="1"/>
        <charset val="204"/>
      </rPr>
      <t>Հանրային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>սննդի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 xml:space="preserve">կազմակերպում  </t>
    </r>
  </si>
  <si>
    <r>
      <t>Ç</t>
    </r>
    <r>
      <rPr>
        <sz val="8"/>
        <color theme="1"/>
        <rFont val="Arial LatArm"/>
        <family val="2"/>
      </rPr>
      <t>)  Â³ÝÏ³ñÅ»ù Ù»ï³ÕÝ»ñÇó å³ïñ³ëïí Çñ»ñÇ Ù³Ýñ³Í³Ë ³éáõí³×³éùÇ ÃáõÛïí Ñ³Ùար</t>
    </r>
  </si>
  <si>
    <t>խ) Քաղաքացիական հոգեհանգստի ծիսական ծառ. թույլտվութ.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</si>
  <si>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</si>
  <si>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</si>
  <si>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</si>
  <si>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</si>
  <si>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</si>
  <si>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</si>
  <si>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</si>
  <si>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</si>
  <si>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</si>
  <si>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</si>
  <si>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</si>
  <si>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</si>
  <si>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</si>
  <si>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</si>
  <si>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</si>
  <si>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</si>
  <si>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</si>
  <si>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</si>
  <si>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</si>
  <si>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>³բ) Հողի գործառնական նշանակությունը փոխելու վճար</t>
  </si>
  <si>
    <t xml:space="preserve">³·) ÞÇÝ³ñ ³í³ñïÁ ÷³ëï³·ñ í×³ñ 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</si>
  <si>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</si>
  <si>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</si>
  <si>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r>
      <t xml:space="preserve">գ) </t>
    </r>
    <r>
      <rPr>
        <sz val="8"/>
        <color theme="1"/>
        <rFont val="Sylfaen"/>
        <family val="1"/>
        <charset val="204"/>
      </rPr>
      <t xml:space="preserve">այլ եկամուտներ, բազմաբնակարան շենքերի սպասարկման վճար  </t>
    </r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</si>
  <si>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</si>
  <si>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</si>
  <si>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</si>
  <si>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 xml:space="preserve">ա) Արտաշատ համայնքի թիվ 1 մանկապարտեզ ՀՈԱԿ </t>
  </si>
  <si>
    <t xml:space="preserve">բ) Արտաշատ համայնքի թիվ 3 մանկապարտեզ ՀՈԱԿ </t>
  </si>
  <si>
    <t xml:space="preserve">գ) Արտաշատ համայնքի թիվ 4 մանկապարտեզ ՀՈԱԿ </t>
  </si>
  <si>
    <t xml:space="preserve">դ) Արտաշատ համայնքի թիվ 5 մանկապարտեզ ՀՈԱԿ </t>
  </si>
  <si>
    <t xml:space="preserve">ե) Արտաշատ համայնքի թիվ 6 մանկապարտեզ ՀՈԱԿ </t>
  </si>
  <si>
    <t xml:space="preserve">զ) Արտաշատ համայնքի թիվ 7 մանկապարտեզ ՀՈԱԿ </t>
  </si>
  <si>
    <t xml:space="preserve">է) Արտաշատ համայնքի թիվ 8 մանկապարտեզ ՀՈԱԿ </t>
  </si>
  <si>
    <t xml:space="preserve">ը) Արտաշատ համայնքի գեղարվեստի դպրոց ՀՈԱԿ </t>
  </si>
  <si>
    <t xml:space="preserve">ը) Արտաշատ համայնքի երաժշտական դպրոց ՀՈԱԿ 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</si>
  <si>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</si>
  <si>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</si>
  <si>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</si>
  <si>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</si>
  <si>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</si>
  <si>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</t>
    </r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</si>
  <si>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</si>
  <si>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</si>
  <si>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</si>
  <si>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</si>
  <si>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</si>
  <si>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</si>
  <si>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</si>
  <si>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</si>
  <si>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 xml:space="preserve">                Ñ³½. ¹ñ³Ù</t>
  </si>
  <si>
    <t xml:space="preserve">կատ. % տարեկան պլանի նկատմամբ </t>
  </si>
  <si>
    <t xml:space="preserve"> </t>
  </si>
  <si>
    <t>փաստացի</t>
  </si>
  <si>
    <t>առ  01.04.2021թ.</t>
  </si>
  <si>
    <r>
      <t>2021 ԹՎԱԿԱՆԻ  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</si>
  <si>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կատ. % եռ. պլանի նկատմամբ</t>
  </si>
  <si>
    <t>1-ին եռամսյակ</t>
  </si>
  <si>
    <t>Ñ³ßí»ïáõ Å³Ù³Ý³Ï³ßñç³Ý   / եռամսյակ /</t>
  </si>
  <si>
    <t>տարեկան     պլան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</si>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</sst>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2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Sylfaen"/>
      <family val="1"/>
      <charset val="204"/>
    </font>
    <font>
      <u/>
      <sz val="11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b/>
      <sz val="8"/>
      <color theme="1"/>
      <name val="Arial LatArm"/>
      <family val="2"/>
    </font>
    <font>
      <sz val="8"/>
      <color theme="1"/>
      <name val="Arial LatArm"/>
      <family val="2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Arial Armenian"/>
      <family val="2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 LatArm"/>
      <family val="2"/>
    </font>
    <font>
      <sz val="9"/>
      <color theme="1"/>
      <name val="Calibri"/>
      <family val="2"/>
      <charset val="204"/>
      <scheme val="minor"/>
    </font>
    <font>
      <sz val="9"/>
      <color rgb="FF000000"/>
      <name val="Arial LatArm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Arial LatArm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0"/>
      <color theme="1"/>
      <name val="Giddyup Std"/>
      <family val="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24" fillId="2" borderId="19" xfId="0" applyNumberFormat="1" applyFont="1" applyFill="1" applyBorder="1" applyAlignment="1">
      <alignment horizontal="center" vertical="center" wrapText="1"/>
    </xf>
    <xf numFmtId="165" fontId="24" fillId="2" borderId="19" xfId="0" applyNumberFormat="1" applyFont="1" applyFill="1" applyBorder="1" applyAlignment="1">
      <alignment horizontal="center" vertical="center" wrapText="1"/>
    </xf>
    <xf numFmtId="2" fontId="24" fillId="2" borderId="19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24" fillId="2" borderId="19" xfId="0" applyNumberFormat="1" applyFont="1" applyFill="1" applyBorder="1" applyAlignment="1">
      <alignment horizontal="center" vertical="center" wrapText="1"/>
    </xf>
    <xf numFmtId="165" fontId="24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4" xfId="0" applyBorder="1"/>
    <xf numFmtId="164" fontId="24" fillId="2" borderId="4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2" fontId="24" fillId="2" borderId="4" xfId="0" applyNumberFormat="1" applyFont="1" applyFill="1" applyBorder="1" applyAlignment="1">
      <alignment horizontal="center" vertical="center" wrapText="1"/>
    </xf>
    <xf numFmtId="1" fontId="22" fillId="2" borderId="19" xfId="0" applyNumberFormat="1" applyFont="1" applyFill="1" applyBorder="1" applyAlignment="1">
      <alignment horizontal="center" vertical="center" wrapText="1"/>
    </xf>
    <xf numFmtId="164" fontId="22" fillId="2" borderId="19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/>
    <xf numFmtId="2" fontId="16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165" fontId="27" fillId="0" borderId="4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/>
    </xf>
    <xf numFmtId="165" fontId="28" fillId="0" borderId="5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4" fontId="24" fillId="2" borderId="0" xfId="0" applyNumberFormat="1" applyFont="1" applyFill="1" applyBorder="1" applyAlignment="1">
      <alignment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5" xfId="0" applyBorder="1"/>
    <xf numFmtId="0" fontId="31" fillId="0" borderId="0" xfId="0" applyFont="1"/>
    <xf numFmtId="164" fontId="25" fillId="2" borderId="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tabSelected="1" workbookViewId="0">
      <selection activeCell="A106" sqref="A106"/>
    </sheetView>
  </sheetViews>
  <sheetFormatPr defaultRowHeight="12.75"/>
  <cols>
    <col min="1" max="1" width="41.7109375" customWidth="1"/>
    <col min="2" max="2" width="13" customWidth="1"/>
    <col min="3" max="3" width="12.28515625" customWidth="1"/>
    <col min="4" max="5" width="0" hidden="1" customWidth="1"/>
    <col min="6" max="6" width="10.85546875" hidden="1" customWidth="1"/>
    <col min="7" max="7" width="14.85546875" customWidth="1"/>
    <col min="8" max="8" width="10.28515625" customWidth="1"/>
    <col min="9" max="9" width="9.140625" customWidth="1"/>
    <col min="10" max="10" width="10.42578125" bestFit="1" customWidth="1"/>
    <col min="11" max="11" width="16.85546875" customWidth="1"/>
    <col min="12" max="12" width="12.7109375" customWidth="1"/>
  </cols>
  <sheetData>
    <row r="1" spans="1:34" ht="1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34">
      <c r="A2" s="1"/>
      <c r="B2" s="1"/>
      <c r="C2" s="1"/>
      <c r="D2" s="1"/>
      <c r="E2" s="2"/>
      <c r="F2" s="1"/>
      <c r="G2" s="3"/>
      <c r="H2" s="1"/>
    </row>
    <row r="3" spans="1:34" ht="15">
      <c r="A3" s="97" t="s">
        <v>82</v>
      </c>
      <c r="B3" s="97"/>
      <c r="C3" s="97"/>
      <c r="D3" s="97"/>
      <c r="E3" s="97"/>
      <c r="F3" s="97"/>
      <c r="G3" s="97"/>
      <c r="H3" s="97"/>
      <c r="I3" s="97"/>
    </row>
    <row r="4" spans="1:34">
      <c r="A4" s="1"/>
      <c r="B4" s="1"/>
      <c r="C4" s="1"/>
      <c r="D4" s="1"/>
      <c r="E4" s="2"/>
      <c r="F4" s="1"/>
      <c r="G4" s="3"/>
      <c r="H4" s="1"/>
    </row>
    <row r="5" spans="1:34" ht="15">
      <c r="A5" s="98" t="s">
        <v>81</v>
      </c>
      <c r="B5" s="98"/>
      <c r="C5" s="98"/>
      <c r="D5" s="98"/>
      <c r="E5" s="98"/>
      <c r="F5" s="98"/>
      <c r="G5" s="98"/>
      <c r="H5" s="98"/>
      <c r="I5" s="98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3.5" thickBot="1"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12.75" customHeight="1">
      <c r="A8" s="99" t="s">
        <v>1</v>
      </c>
      <c r="B8" s="102" t="s">
        <v>86</v>
      </c>
      <c r="C8" s="105" t="s">
        <v>85</v>
      </c>
      <c r="D8" s="106"/>
      <c r="E8" s="106"/>
      <c r="F8" s="106"/>
      <c r="G8" s="106"/>
      <c r="H8" s="106"/>
      <c r="I8" s="107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>
      <c r="A9" s="100"/>
      <c r="B9" s="103"/>
      <c r="C9" s="108"/>
      <c r="D9" s="109"/>
      <c r="E9" s="109"/>
      <c r="F9" s="109"/>
      <c r="G9" s="109"/>
      <c r="H9" s="109"/>
      <c r="I9" s="11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13.5" thickBot="1">
      <c r="A10" s="100"/>
      <c r="B10" s="103"/>
      <c r="C10" s="111"/>
      <c r="D10" s="109"/>
      <c r="E10" s="109"/>
      <c r="F10" s="112"/>
      <c r="G10" s="112"/>
      <c r="H10" s="112"/>
      <c r="I10" s="113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>
      <c r="A11" s="100"/>
      <c r="B11" s="103"/>
      <c r="C11" s="114" t="s">
        <v>84</v>
      </c>
      <c r="G11" s="117" t="s">
        <v>80</v>
      </c>
      <c r="H11" s="99" t="s">
        <v>83</v>
      </c>
      <c r="I11" s="92" t="s">
        <v>78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>
      <c r="A12" s="100"/>
      <c r="B12" s="103"/>
      <c r="C12" s="100"/>
      <c r="G12" s="118"/>
      <c r="H12" s="100"/>
      <c r="I12" s="93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>
      <c r="A13" s="100"/>
      <c r="B13" s="103"/>
      <c r="C13" s="100"/>
      <c r="G13" s="118"/>
      <c r="H13" s="100"/>
      <c r="I13" s="9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ht="13.5" thickBot="1">
      <c r="A14" s="100"/>
      <c r="B14" s="104"/>
      <c r="C14" s="101"/>
      <c r="G14" s="119"/>
      <c r="H14" s="100"/>
      <c r="I14" s="9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ht="13.5" thickBot="1">
      <c r="A15" s="101"/>
      <c r="B15" s="115" t="s">
        <v>77</v>
      </c>
      <c r="C15" s="116"/>
      <c r="G15" s="68"/>
      <c r="H15" s="101"/>
      <c r="I15" s="9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ht="15.75" thickBot="1">
      <c r="A16" s="4" t="s">
        <v>2</v>
      </c>
      <c r="B16" s="69">
        <f>B18+B25+B41+B44+B51+B67+B77+B78</f>
        <v>875076.70000000007</v>
      </c>
      <c r="C16" s="22">
        <f>C18+C25+C41+C44+C51+C67+C77+C78</f>
        <v>218769.17500000002</v>
      </c>
      <c r="G16" s="37">
        <f>G18+G25+G41+G44+G51+G67+G77+G78</f>
        <v>203386.24799999999</v>
      </c>
      <c r="H16" s="81">
        <f>G16/C16*100</f>
        <v>92.968421168110169</v>
      </c>
      <c r="I16" s="81">
        <f>G16/B16*100</f>
        <v>23.242105292027542</v>
      </c>
      <c r="J16" s="5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21.75" customHeight="1">
      <c r="A17" s="5" t="s">
        <v>3</v>
      </c>
      <c r="B17" s="23">
        <f>B18+B25+B41</f>
        <v>228192</v>
      </c>
      <c r="C17" s="23">
        <f>C18+C25+C41</f>
        <v>57048</v>
      </c>
      <c r="G17" s="38">
        <f>G18+G25+G41</f>
        <v>59744.799999999996</v>
      </c>
      <c r="H17" s="59" t="s">
        <v>87</v>
      </c>
      <c r="I17" s="59">
        <f>G17/B17*100</f>
        <v>26.181811807600614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21.75" customHeight="1">
      <c r="A18" s="6" t="s">
        <v>4</v>
      </c>
      <c r="B18" s="24">
        <f>B19+B22</f>
        <v>195580</v>
      </c>
      <c r="C18" s="24">
        <f>C19+C22</f>
        <v>48895</v>
      </c>
      <c r="G18" s="38">
        <f>G19+G22</f>
        <v>47726.145999999993</v>
      </c>
      <c r="H18" s="59">
        <f t="shared" ref="H18:H79" si="0">G18/C18*100</f>
        <v>97.609461090091003</v>
      </c>
      <c r="I18" s="59">
        <f t="shared" ref="I18:I79" si="1">G18/B18*100</f>
        <v>24.402365272522751</v>
      </c>
      <c r="K18" s="7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21.95" customHeight="1">
      <c r="A19" s="7" t="s">
        <v>5</v>
      </c>
      <c r="B19" s="25">
        <f>B20+B21</f>
        <v>4000</v>
      </c>
      <c r="C19" s="25">
        <f>C20+C21</f>
        <v>1000</v>
      </c>
      <c r="G19" s="41">
        <f>G20+G21</f>
        <v>3550.6660000000002</v>
      </c>
      <c r="H19" s="59" t="s">
        <v>87</v>
      </c>
      <c r="I19" s="59">
        <f t="shared" si="1"/>
        <v>88.766649999999998</v>
      </c>
      <c r="K19" s="7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21.95" customHeight="1">
      <c r="A20" s="7" t="s">
        <v>6</v>
      </c>
      <c r="B20" s="25">
        <v>2300</v>
      </c>
      <c r="C20" s="25">
        <v>575</v>
      </c>
      <c r="G20" s="38">
        <v>2708.056</v>
      </c>
      <c r="H20" s="59" t="s">
        <v>87</v>
      </c>
      <c r="I20" s="59" t="s">
        <v>87</v>
      </c>
      <c r="K20" s="7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21.95" customHeight="1">
      <c r="A21" s="7" t="s">
        <v>7</v>
      </c>
      <c r="B21" s="25">
        <v>1700</v>
      </c>
      <c r="C21" s="25">
        <v>425</v>
      </c>
      <c r="G21" s="62">
        <v>842.61</v>
      </c>
      <c r="H21" s="59" t="s">
        <v>87</v>
      </c>
      <c r="I21" s="59">
        <f t="shared" si="1"/>
        <v>49.565294117647056</v>
      </c>
      <c r="K21" s="7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1.95" customHeight="1">
      <c r="A22" s="7" t="s">
        <v>8</v>
      </c>
      <c r="B22" s="25">
        <f>B23+B24</f>
        <v>191580</v>
      </c>
      <c r="C22" s="25">
        <f>C23+C24</f>
        <v>47895</v>
      </c>
      <c r="G22" s="38">
        <f>G23+G24</f>
        <v>44175.479999999996</v>
      </c>
      <c r="H22" s="59">
        <f t="shared" si="0"/>
        <v>92.234011901033497</v>
      </c>
      <c r="I22" s="59">
        <f t="shared" si="1"/>
        <v>23.058502975258374</v>
      </c>
      <c r="K22" s="7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21.95" customHeight="1">
      <c r="A23" s="8" t="s">
        <v>9</v>
      </c>
      <c r="B23" s="26">
        <v>163800</v>
      </c>
      <c r="C23" s="25">
        <v>40950</v>
      </c>
      <c r="G23" s="38">
        <v>32043.027999999998</v>
      </c>
      <c r="H23" s="59">
        <f t="shared" si="0"/>
        <v>78.249152625152618</v>
      </c>
      <c r="I23" s="59">
        <f t="shared" si="1"/>
        <v>19.562288156288155</v>
      </c>
      <c r="K23" s="72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21.95" customHeight="1">
      <c r="A24" s="8" t="s">
        <v>10</v>
      </c>
      <c r="B24" s="25">
        <v>27780</v>
      </c>
      <c r="C24" s="25">
        <v>6945</v>
      </c>
      <c r="G24" s="38">
        <v>12132.451999999999</v>
      </c>
      <c r="H24" s="59" t="s">
        <v>87</v>
      </c>
      <c r="I24" s="59">
        <f t="shared" si="1"/>
        <v>43.673333333333332</v>
      </c>
      <c r="K24" s="7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ht="26.25" customHeight="1">
      <c r="A25" s="9" t="s">
        <v>11</v>
      </c>
      <c r="B25" s="26">
        <f>B26+B29+B30+B31+B32+B33+B34+B35+B36+B37+B38+B39+B40</f>
        <v>19112</v>
      </c>
      <c r="C25" s="26">
        <f>C26+C29+C30+C31+C32+C33+C34+C35+C36+C37+C38+C39+C40</f>
        <v>4778</v>
      </c>
      <c r="G25" s="38">
        <f>G26+G29+G30+G31+G32+G33+G34+G35+G36+G37+G38+G39+G40</f>
        <v>7225.3540000000003</v>
      </c>
      <c r="H25" s="59" t="s">
        <v>87</v>
      </c>
      <c r="I25" s="59">
        <f t="shared" si="1"/>
        <v>37.805326496442028</v>
      </c>
      <c r="K25" s="72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42">
      <c r="A26" s="7" t="s">
        <v>12</v>
      </c>
      <c r="B26" s="25">
        <f>B27+B28</f>
        <v>1300</v>
      </c>
      <c r="C26" s="25">
        <f>C27+C28</f>
        <v>325</v>
      </c>
      <c r="G26" s="43">
        <f>G27+G28</f>
        <v>280</v>
      </c>
      <c r="H26" s="59">
        <f t="shared" si="0"/>
        <v>86.15384615384616</v>
      </c>
      <c r="I26" s="59">
        <f t="shared" si="1"/>
        <v>21.53846153846154</v>
      </c>
      <c r="K26" s="7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24.95" customHeight="1">
      <c r="A27" s="7" t="s">
        <v>13</v>
      </c>
      <c r="B27" s="25">
        <v>1300</v>
      </c>
      <c r="C27" s="25">
        <v>325</v>
      </c>
      <c r="G27" s="43">
        <v>280</v>
      </c>
      <c r="H27" s="59">
        <f t="shared" si="0"/>
        <v>86.15384615384616</v>
      </c>
      <c r="I27" s="59">
        <f t="shared" si="1"/>
        <v>21.53846153846154</v>
      </c>
      <c r="K27" s="7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24.95" customHeight="1">
      <c r="A28" s="7" t="s">
        <v>14</v>
      </c>
      <c r="B28" s="27"/>
      <c r="C28" s="27"/>
      <c r="G28" s="38"/>
      <c r="H28" s="59"/>
      <c r="I28" s="59"/>
      <c r="K28" s="73"/>
      <c r="L28" s="79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78" customHeight="1">
      <c r="A29" s="7" t="s">
        <v>15</v>
      </c>
      <c r="B29" s="25">
        <v>60</v>
      </c>
      <c r="C29" s="25">
        <v>15</v>
      </c>
      <c r="G29" s="43"/>
      <c r="H29" s="59" t="s">
        <v>87</v>
      </c>
      <c r="I29" s="59" t="s">
        <v>87</v>
      </c>
      <c r="K29" s="7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31.5">
      <c r="A30" s="7" t="s">
        <v>16</v>
      </c>
      <c r="B30" s="25">
        <v>50</v>
      </c>
      <c r="C30" s="25">
        <v>12.5</v>
      </c>
      <c r="G30" s="43"/>
      <c r="H30" s="59" t="s">
        <v>87</v>
      </c>
      <c r="I30" s="59" t="s">
        <v>87</v>
      </c>
      <c r="K30" s="7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21">
      <c r="A31" s="7" t="s">
        <v>17</v>
      </c>
      <c r="B31" s="25">
        <v>2745</v>
      </c>
      <c r="C31" s="25">
        <v>686.25</v>
      </c>
      <c r="G31" s="39">
        <v>1400.5</v>
      </c>
      <c r="H31" s="59" t="s">
        <v>87</v>
      </c>
      <c r="I31" s="59">
        <f t="shared" si="1"/>
        <v>51.020036429872498</v>
      </c>
      <c r="K31" s="7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24" customHeight="1">
      <c r="A32" s="19" t="s">
        <v>18</v>
      </c>
      <c r="B32" s="45">
        <v>3525</v>
      </c>
      <c r="C32" s="45">
        <v>881.25</v>
      </c>
      <c r="G32" s="49">
        <v>1736.5</v>
      </c>
      <c r="H32" s="59" t="s">
        <v>87</v>
      </c>
      <c r="I32" s="59">
        <f t="shared" si="1"/>
        <v>49.262411347517734</v>
      </c>
      <c r="K32" s="7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ht="25.5" customHeight="1">
      <c r="A33" s="7" t="s">
        <v>19</v>
      </c>
      <c r="B33" s="25">
        <v>300</v>
      </c>
      <c r="C33" s="25">
        <v>75</v>
      </c>
      <c r="D33" s="47"/>
      <c r="E33" s="47"/>
      <c r="F33" s="47"/>
      <c r="G33" s="52"/>
      <c r="H33" s="59" t="s">
        <v>87</v>
      </c>
      <c r="I33" s="59" t="s">
        <v>87</v>
      </c>
      <c r="K33" s="7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ht="52.5">
      <c r="A34" s="8" t="s">
        <v>20</v>
      </c>
      <c r="B34" s="25">
        <v>3260</v>
      </c>
      <c r="C34" s="25">
        <v>815</v>
      </c>
      <c r="D34" s="47"/>
      <c r="E34" s="47"/>
      <c r="F34" s="47"/>
      <c r="G34" s="85">
        <v>2141</v>
      </c>
      <c r="H34" s="63" t="s">
        <v>87</v>
      </c>
      <c r="I34" s="63">
        <f t="shared" si="1"/>
        <v>65.674846625766875</v>
      </c>
      <c r="K34" s="7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ht="52.5">
      <c r="A35" s="46" t="s">
        <v>21</v>
      </c>
      <c r="B35" s="50">
        <v>440</v>
      </c>
      <c r="C35" s="50">
        <v>110</v>
      </c>
      <c r="G35" s="43">
        <v>245</v>
      </c>
      <c r="H35" s="59" t="s">
        <v>87</v>
      </c>
      <c r="I35" s="59">
        <f t="shared" si="1"/>
        <v>55.68181818181818</v>
      </c>
      <c r="K35" s="7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24.75" customHeight="1">
      <c r="A36" s="7" t="s">
        <v>22</v>
      </c>
      <c r="B36" s="25">
        <v>5500</v>
      </c>
      <c r="C36" s="25">
        <v>1375</v>
      </c>
      <c r="G36" s="38">
        <v>650.35400000000004</v>
      </c>
      <c r="H36" s="59">
        <f t="shared" si="0"/>
        <v>47.298472727272731</v>
      </c>
      <c r="I36" s="59">
        <f t="shared" si="1"/>
        <v>11.824618181818183</v>
      </c>
      <c r="K36" s="7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42">
      <c r="A37" s="7" t="s">
        <v>23</v>
      </c>
      <c r="B37" s="25">
        <v>160</v>
      </c>
      <c r="C37" s="25">
        <v>40</v>
      </c>
      <c r="G37" s="43">
        <v>70</v>
      </c>
      <c r="H37" s="59" t="s">
        <v>87</v>
      </c>
      <c r="I37" s="59">
        <f t="shared" si="1"/>
        <v>43.75</v>
      </c>
      <c r="K37" s="7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0.25" customHeight="1">
      <c r="A38" s="10" t="s">
        <v>24</v>
      </c>
      <c r="B38" s="25">
        <v>922</v>
      </c>
      <c r="C38" s="25">
        <v>230.5</v>
      </c>
      <c r="G38" s="43">
        <v>552</v>
      </c>
      <c r="H38" s="59" t="s">
        <v>87</v>
      </c>
      <c r="I38" s="59">
        <f t="shared" si="1"/>
        <v>59.869848156182215</v>
      </c>
      <c r="K38" s="7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27" customHeight="1">
      <c r="A39" s="11" t="s">
        <v>25</v>
      </c>
      <c r="B39" s="25">
        <v>100</v>
      </c>
      <c r="C39" s="25">
        <v>25</v>
      </c>
      <c r="G39" s="43">
        <v>150</v>
      </c>
      <c r="H39" s="59" t="s">
        <v>87</v>
      </c>
      <c r="I39" s="59" t="s">
        <v>87</v>
      </c>
      <c r="K39" s="7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34.5" customHeight="1">
      <c r="A40" s="10" t="s">
        <v>26</v>
      </c>
      <c r="B40" s="25">
        <v>750</v>
      </c>
      <c r="C40" s="26">
        <v>187.5</v>
      </c>
      <c r="G40" s="39"/>
      <c r="H40" s="59" t="s">
        <v>87</v>
      </c>
      <c r="I40" s="59" t="s">
        <v>87</v>
      </c>
      <c r="K40" s="7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21.75" customHeight="1">
      <c r="A41" s="9" t="s">
        <v>27</v>
      </c>
      <c r="B41" s="26">
        <f>B42+B43</f>
        <v>13500</v>
      </c>
      <c r="C41" s="26">
        <f>C42+C43</f>
        <v>3375</v>
      </c>
      <c r="G41" s="39">
        <f>G42+G43</f>
        <v>4793.3</v>
      </c>
      <c r="H41" s="59" t="s">
        <v>87</v>
      </c>
      <c r="I41" s="59">
        <f t="shared" si="1"/>
        <v>35.505925925925929</v>
      </c>
      <c r="K41" s="72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63">
      <c r="A42" s="7" t="s">
        <v>28</v>
      </c>
      <c r="B42" s="25">
        <v>5000</v>
      </c>
      <c r="C42" s="25">
        <v>1250</v>
      </c>
      <c r="G42" s="39">
        <v>1844.8</v>
      </c>
      <c r="H42" s="59" t="s">
        <v>87</v>
      </c>
      <c r="I42" s="59">
        <f t="shared" si="1"/>
        <v>36.896000000000001</v>
      </c>
      <c r="K42" s="7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ht="73.5">
      <c r="A43" s="7" t="s">
        <v>29</v>
      </c>
      <c r="B43" s="25">
        <v>8500</v>
      </c>
      <c r="C43" s="25">
        <v>2125</v>
      </c>
      <c r="G43" s="39">
        <v>2948.5</v>
      </c>
      <c r="H43" s="59" t="s">
        <v>87</v>
      </c>
      <c r="I43" s="59">
        <f t="shared" si="1"/>
        <v>34.688235294117646</v>
      </c>
      <c r="K43" s="7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22.5" customHeight="1">
      <c r="A44" s="9" t="s">
        <v>30</v>
      </c>
      <c r="B44" s="26">
        <f>B45+B46+B47+B48+B49+B50</f>
        <v>443364.4</v>
      </c>
      <c r="C44" s="26">
        <f>C45+C46+C47+C48+C49+C50</f>
        <v>110841.1</v>
      </c>
      <c r="G44" s="39">
        <f>G45+G46+G47+G48+G49+G50</f>
        <v>110841.1</v>
      </c>
      <c r="H44" s="59">
        <f t="shared" si="0"/>
        <v>100</v>
      </c>
      <c r="I44" s="59">
        <f t="shared" si="1"/>
        <v>25</v>
      </c>
      <c r="J44" s="56"/>
      <c r="K44" s="72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ht="31.5">
      <c r="A45" s="7" t="s">
        <v>31</v>
      </c>
      <c r="B45" s="25">
        <v>443364.4</v>
      </c>
      <c r="C45" s="25">
        <v>110841.1</v>
      </c>
      <c r="G45" s="25">
        <v>110841.1</v>
      </c>
      <c r="H45" s="59">
        <f t="shared" si="0"/>
        <v>100</v>
      </c>
      <c r="I45" s="59">
        <f t="shared" si="1"/>
        <v>25</v>
      </c>
      <c r="K45" s="7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>
      <c r="A46" s="12" t="s">
        <v>32</v>
      </c>
      <c r="B46" s="28"/>
      <c r="C46" s="57"/>
      <c r="G46" s="57"/>
      <c r="H46" s="59"/>
      <c r="I46" s="59"/>
      <c r="K46" s="34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15">
      <c r="A47" s="12" t="s">
        <v>33</v>
      </c>
      <c r="B47" s="21"/>
      <c r="C47" s="57"/>
      <c r="G47" s="38"/>
      <c r="H47" s="59"/>
      <c r="I47" s="59"/>
      <c r="K47" s="67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</row>
    <row r="48" spans="1:34" ht="15">
      <c r="A48" s="13" t="s">
        <v>34</v>
      </c>
      <c r="B48" s="28"/>
      <c r="C48" s="28"/>
      <c r="G48" s="38"/>
      <c r="H48" s="59"/>
      <c r="I48" s="59"/>
      <c r="K48" s="34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spans="1:34" ht="30">
      <c r="A49" s="13" t="s">
        <v>35</v>
      </c>
      <c r="B49" s="29"/>
      <c r="C49" s="29"/>
      <c r="G49" s="38"/>
      <c r="H49" s="59"/>
      <c r="I49" s="59"/>
      <c r="K49" s="74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spans="1:34" ht="23.25" customHeight="1">
      <c r="A50" s="13" t="s">
        <v>36</v>
      </c>
      <c r="C50" s="28"/>
      <c r="G50" s="39"/>
      <c r="H50" s="59"/>
      <c r="I50" s="59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spans="1:34" ht="24.95" customHeight="1">
      <c r="A51" s="9" t="s">
        <v>37</v>
      </c>
      <c r="B51" s="26">
        <f>B52+B57+B65+B66</f>
        <v>91850</v>
      </c>
      <c r="C51" s="26">
        <f>C52+C57+C65+C66</f>
        <v>22962.5</v>
      </c>
      <c r="G51" s="38">
        <f>G52+G57+G65+G66</f>
        <v>21016.667999999998</v>
      </c>
      <c r="H51" s="59">
        <f t="shared" si="0"/>
        <v>91.526044637996733</v>
      </c>
      <c r="I51" s="59">
        <f t="shared" si="1"/>
        <v>22.881511159499183</v>
      </c>
      <c r="K51" s="72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</row>
    <row r="52" spans="1:34" ht="24.95" customHeight="1">
      <c r="A52" s="7" t="s">
        <v>38</v>
      </c>
      <c r="B52" s="26">
        <f>B53+B54+B55+B56</f>
        <v>15750</v>
      </c>
      <c r="C52" s="26">
        <f>C53+C54+C55+C56</f>
        <v>3937.5</v>
      </c>
      <c r="G52" s="40">
        <f>G53+G54+G55+G56</f>
        <v>3206.81</v>
      </c>
      <c r="H52" s="59">
        <f t="shared" si="0"/>
        <v>81.442793650793661</v>
      </c>
      <c r="I52" s="59">
        <f t="shared" si="1"/>
        <v>20.360698412698415</v>
      </c>
      <c r="K52" s="72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3" spans="1:34" ht="24.95" customHeight="1">
      <c r="A53" s="19" t="s">
        <v>39</v>
      </c>
      <c r="B53" s="45">
        <v>1450</v>
      </c>
      <c r="C53" s="45">
        <v>362.5</v>
      </c>
      <c r="G53" s="60">
        <v>45.4</v>
      </c>
      <c r="H53" s="59">
        <f t="shared" si="0"/>
        <v>12.524137931034481</v>
      </c>
      <c r="I53" s="59">
        <f t="shared" si="1"/>
        <v>3.1310344827586203</v>
      </c>
      <c r="K53" s="7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4" spans="1:34" ht="45" customHeight="1">
      <c r="A54" s="7" t="s">
        <v>40</v>
      </c>
      <c r="B54" s="25">
        <v>3400</v>
      </c>
      <c r="C54" s="25">
        <v>850</v>
      </c>
      <c r="D54" s="47"/>
      <c r="E54" s="47"/>
      <c r="F54" s="47"/>
      <c r="G54" s="48">
        <v>484.51</v>
      </c>
      <c r="H54" s="59">
        <f t="shared" si="0"/>
        <v>57.001176470588234</v>
      </c>
      <c r="I54" s="59">
        <f t="shared" si="1"/>
        <v>14.250294117647059</v>
      </c>
      <c r="K54" s="7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34" ht="24.95" customHeight="1">
      <c r="A55" s="7" t="s">
        <v>41</v>
      </c>
      <c r="B55" s="25">
        <v>7400</v>
      </c>
      <c r="C55" s="25">
        <v>1850</v>
      </c>
      <c r="D55" s="47"/>
      <c r="E55" s="47"/>
      <c r="F55" s="47"/>
      <c r="G55" s="44">
        <v>1711</v>
      </c>
      <c r="H55" s="59">
        <f t="shared" si="0"/>
        <v>92.486486486486484</v>
      </c>
      <c r="I55" s="59">
        <f t="shared" si="1"/>
        <v>23.121621621621621</v>
      </c>
      <c r="K55" s="7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24.95" customHeight="1">
      <c r="A56" s="7" t="s">
        <v>42</v>
      </c>
      <c r="B56" s="25">
        <v>3500</v>
      </c>
      <c r="C56" s="25">
        <v>875</v>
      </c>
      <c r="D56" s="47"/>
      <c r="E56" s="47"/>
      <c r="F56" s="47"/>
      <c r="G56" s="44">
        <v>965.9</v>
      </c>
      <c r="H56" s="59" t="s">
        <v>87</v>
      </c>
      <c r="I56" s="59">
        <f t="shared" si="1"/>
        <v>27.59714285714286</v>
      </c>
      <c r="K56" s="7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1:34" ht="24.95" customHeight="1">
      <c r="A57" s="7" t="s">
        <v>43</v>
      </c>
      <c r="B57" s="26">
        <f>B58+B63+B64</f>
        <v>34100</v>
      </c>
      <c r="C57" s="26">
        <f>C58+C63+C64</f>
        <v>8525</v>
      </c>
      <c r="D57" s="47"/>
      <c r="E57" s="47"/>
      <c r="F57" s="47"/>
      <c r="G57" s="48">
        <f>G58+G63+G64</f>
        <v>4573.3959999999997</v>
      </c>
      <c r="H57" s="63">
        <f t="shared" si="0"/>
        <v>53.646873900293258</v>
      </c>
      <c r="I57" s="63">
        <f t="shared" si="1"/>
        <v>13.411718475073314</v>
      </c>
      <c r="K57" s="72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24.95" customHeight="1">
      <c r="A58" s="46" t="s">
        <v>44</v>
      </c>
      <c r="B58" s="23">
        <f>B59+B60+B61+B62</f>
        <v>1600</v>
      </c>
      <c r="C58" s="23">
        <f>C59+C60+C61+C62</f>
        <v>400</v>
      </c>
      <c r="G58" s="38">
        <f>G59+G60+G61+G62</f>
        <v>486.13599999999997</v>
      </c>
      <c r="H58" s="59" t="s">
        <v>87</v>
      </c>
      <c r="I58" s="59">
        <f t="shared" si="1"/>
        <v>30.383499999999998</v>
      </c>
      <c r="K58" s="7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24.95" customHeight="1">
      <c r="A59" s="7" t="s">
        <v>45</v>
      </c>
      <c r="B59" s="31">
        <v>700</v>
      </c>
      <c r="C59" s="31">
        <v>175</v>
      </c>
      <c r="G59" s="43">
        <v>48</v>
      </c>
      <c r="H59" s="59">
        <f t="shared" si="0"/>
        <v>27.428571428571431</v>
      </c>
      <c r="I59" s="59">
        <f t="shared" si="1"/>
        <v>6.8571428571428577</v>
      </c>
      <c r="K59" s="76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24.95" customHeight="1">
      <c r="A60" s="7" t="s">
        <v>46</v>
      </c>
      <c r="B60" s="32">
        <v>600</v>
      </c>
      <c r="C60" s="32">
        <v>150</v>
      </c>
      <c r="G60" s="38">
        <v>153.136</v>
      </c>
      <c r="H60" s="59" t="s">
        <v>87</v>
      </c>
      <c r="I60" s="59">
        <f t="shared" si="1"/>
        <v>25.522666666666666</v>
      </c>
      <c r="K60" s="77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spans="1:34" ht="24.95" customHeight="1">
      <c r="A61" s="7" t="s">
        <v>47</v>
      </c>
      <c r="B61" s="31">
        <v>200</v>
      </c>
      <c r="C61" s="31">
        <v>50</v>
      </c>
      <c r="G61" s="39">
        <v>60</v>
      </c>
      <c r="H61" s="59" t="s">
        <v>87</v>
      </c>
      <c r="I61" s="59">
        <f t="shared" si="1"/>
        <v>30</v>
      </c>
      <c r="K61" s="76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ht="30" customHeight="1">
      <c r="A62" s="7" t="s">
        <v>48</v>
      </c>
      <c r="B62" s="31">
        <v>100</v>
      </c>
      <c r="C62" s="31">
        <v>25</v>
      </c>
      <c r="G62" s="39">
        <v>225</v>
      </c>
      <c r="H62" s="59" t="s">
        <v>87</v>
      </c>
      <c r="I62" s="59" t="s">
        <v>87</v>
      </c>
      <c r="K62" s="76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39" customHeight="1">
      <c r="A63" s="7" t="s">
        <v>49</v>
      </c>
      <c r="B63" s="30">
        <v>500</v>
      </c>
      <c r="C63" s="30">
        <v>125</v>
      </c>
      <c r="G63" s="40">
        <v>19.11</v>
      </c>
      <c r="H63" s="59">
        <f t="shared" si="0"/>
        <v>15.287999999999998</v>
      </c>
      <c r="I63" s="59">
        <f t="shared" si="1"/>
        <v>3.8219999999999996</v>
      </c>
      <c r="K63" s="7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34" ht="39.75" customHeight="1">
      <c r="A64" s="7" t="s">
        <v>50</v>
      </c>
      <c r="B64" s="33">
        <v>32000</v>
      </c>
      <c r="C64" s="33">
        <v>8000</v>
      </c>
      <c r="G64" s="40">
        <v>4068.15</v>
      </c>
      <c r="H64" s="59">
        <f t="shared" si="0"/>
        <v>50.851875</v>
      </c>
      <c r="I64" s="59">
        <f t="shared" si="1"/>
        <v>12.71296875</v>
      </c>
      <c r="K64" s="78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spans="1:34" ht="45.75" customHeight="1">
      <c r="A65" s="7" t="s">
        <v>51</v>
      </c>
      <c r="B65" s="30">
        <v>2000</v>
      </c>
      <c r="C65" s="30">
        <v>500</v>
      </c>
      <c r="G65" s="38">
        <v>1401.078</v>
      </c>
      <c r="H65" s="59" t="s">
        <v>87</v>
      </c>
      <c r="I65" s="59">
        <f t="shared" si="1"/>
        <v>70.053899999999999</v>
      </c>
      <c r="K65" s="7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39.75" customHeight="1">
      <c r="A66" s="7" t="s">
        <v>52</v>
      </c>
      <c r="B66" s="30">
        <v>40000</v>
      </c>
      <c r="C66" s="30">
        <v>10000</v>
      </c>
      <c r="G66" s="38">
        <v>11835.384</v>
      </c>
      <c r="H66" s="59" t="s">
        <v>87</v>
      </c>
      <c r="I66" s="59">
        <f t="shared" si="1"/>
        <v>29.588460000000001</v>
      </c>
      <c r="K66" s="7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1:34" ht="54" customHeight="1">
      <c r="A67" s="7" t="s">
        <v>53</v>
      </c>
      <c r="B67" s="33">
        <f>B68+B69+B70+B71+B72+B73+B74+B76+B75</f>
        <v>106096</v>
      </c>
      <c r="C67" s="33">
        <f>C68+C69+C70+C71+C72+C73+C74+C75+C76</f>
        <v>26524</v>
      </c>
      <c r="G67" s="40">
        <f>G68+G69+G70+G71+G72+G73+G74+G75+G76</f>
        <v>10688.82</v>
      </c>
      <c r="H67" s="59">
        <f t="shared" si="0"/>
        <v>40.298672900015085</v>
      </c>
      <c r="I67" s="59">
        <f t="shared" si="1"/>
        <v>10.074668225003771</v>
      </c>
      <c r="K67" s="78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 ht="24.95" customHeight="1">
      <c r="A68" s="7" t="s">
        <v>54</v>
      </c>
      <c r="B68" s="28"/>
      <c r="C68" s="28"/>
      <c r="G68" s="43"/>
      <c r="H68" s="59"/>
      <c r="I68" s="59"/>
      <c r="K68" s="34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1:34" ht="24.95" customHeight="1">
      <c r="A69" s="7" t="s">
        <v>55</v>
      </c>
      <c r="B69" s="32">
        <v>11616</v>
      </c>
      <c r="C69" s="32">
        <v>2904</v>
      </c>
      <c r="G69" s="39">
        <v>954.1</v>
      </c>
      <c r="H69" s="59">
        <f t="shared" si="0"/>
        <v>32.854683195592287</v>
      </c>
      <c r="I69" s="59">
        <f t="shared" si="1"/>
        <v>8.2136707988980717</v>
      </c>
      <c r="K69" s="77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ht="24.95" customHeight="1">
      <c r="A70" s="7" t="s">
        <v>56</v>
      </c>
      <c r="B70" s="32">
        <v>16896</v>
      </c>
      <c r="C70" s="32">
        <v>4224</v>
      </c>
      <c r="G70" s="40">
        <v>1279.33</v>
      </c>
      <c r="H70" s="59">
        <f t="shared" si="0"/>
        <v>30.287168560606059</v>
      </c>
      <c r="I70" s="59">
        <f t="shared" si="1"/>
        <v>7.5717921401515147</v>
      </c>
      <c r="K70" s="77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1:34" ht="24.95" customHeight="1">
      <c r="A71" s="7" t="s">
        <v>57</v>
      </c>
      <c r="B71" s="32">
        <v>24864</v>
      </c>
      <c r="C71" s="32">
        <v>6216</v>
      </c>
      <c r="G71" s="40">
        <v>1434.69</v>
      </c>
      <c r="H71" s="59">
        <f t="shared" si="0"/>
        <v>23.080598455598455</v>
      </c>
      <c r="I71" s="59">
        <f t="shared" si="1"/>
        <v>5.7701496138996138</v>
      </c>
      <c r="K71" s="77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1:34" ht="24.95" customHeight="1">
      <c r="A72" s="7" t="s">
        <v>58</v>
      </c>
      <c r="B72" s="32">
        <v>8640</v>
      </c>
      <c r="C72" s="32">
        <v>2160</v>
      </c>
      <c r="G72" s="39">
        <v>536</v>
      </c>
      <c r="H72" s="59">
        <f t="shared" si="0"/>
        <v>24.814814814814813</v>
      </c>
      <c r="I72" s="59">
        <f t="shared" si="1"/>
        <v>6.2037037037037033</v>
      </c>
      <c r="K72" s="77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1:34" ht="24.95" customHeight="1">
      <c r="A73" s="7" t="s">
        <v>59</v>
      </c>
      <c r="B73" s="25">
        <v>10080</v>
      </c>
      <c r="C73" s="25">
        <v>2520</v>
      </c>
      <c r="G73" s="39">
        <v>564.79999999999995</v>
      </c>
      <c r="H73" s="59">
        <f t="shared" si="0"/>
        <v>22.412698412698411</v>
      </c>
      <c r="I73" s="59">
        <f t="shared" si="1"/>
        <v>5.6031746031746028</v>
      </c>
      <c r="K73" s="7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1:34" ht="24.95" customHeight="1">
      <c r="A74" s="7" t="s">
        <v>60</v>
      </c>
      <c r="B74" s="32">
        <v>12480</v>
      </c>
      <c r="C74" s="32">
        <v>3120</v>
      </c>
      <c r="G74" s="39">
        <v>565.4</v>
      </c>
      <c r="H74" s="59">
        <f t="shared" si="0"/>
        <v>18.121794871794872</v>
      </c>
      <c r="I74" s="59">
        <f t="shared" si="1"/>
        <v>4.5304487179487181</v>
      </c>
      <c r="K74" s="77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1:34" ht="24.95" customHeight="1">
      <c r="A75" s="7" t="s">
        <v>62</v>
      </c>
      <c r="B75" s="32">
        <v>19000</v>
      </c>
      <c r="C75" s="32">
        <v>4750</v>
      </c>
      <c r="G75" s="39">
        <v>4999</v>
      </c>
      <c r="H75" s="59" t="s">
        <v>87</v>
      </c>
      <c r="I75" s="59">
        <f t="shared" si="1"/>
        <v>26.310526315789474</v>
      </c>
      <c r="K75" s="77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1:34" ht="24.95" customHeight="1">
      <c r="A76" s="7" t="s">
        <v>61</v>
      </c>
      <c r="B76" s="32">
        <v>2520</v>
      </c>
      <c r="C76" s="32">
        <v>630</v>
      </c>
      <c r="G76" s="39">
        <v>355.5</v>
      </c>
      <c r="H76" s="59">
        <f t="shared" si="0"/>
        <v>56.428571428571431</v>
      </c>
      <c r="I76" s="59">
        <f t="shared" si="1"/>
        <v>14.107142857142858</v>
      </c>
      <c r="K76" s="77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1:34" ht="24.95" customHeight="1">
      <c r="A77" s="7" t="s">
        <v>63</v>
      </c>
      <c r="B77" s="33">
        <v>100</v>
      </c>
      <c r="C77" s="33">
        <v>25</v>
      </c>
      <c r="G77" s="51"/>
      <c r="H77" s="59" t="s">
        <v>87</v>
      </c>
      <c r="I77" s="59" t="s">
        <v>87</v>
      </c>
      <c r="K77" s="78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1:34" ht="48" customHeight="1">
      <c r="A78" s="19" t="s">
        <v>64</v>
      </c>
      <c r="B78" s="86">
        <f>B79</f>
        <v>5474.3</v>
      </c>
      <c r="C78" s="86">
        <f>C79</f>
        <v>1368.575</v>
      </c>
      <c r="G78" s="49">
        <f>G79</f>
        <v>1094.8599999999999</v>
      </c>
      <c r="H78" s="65">
        <f t="shared" si="0"/>
        <v>80</v>
      </c>
      <c r="I78" s="65">
        <f t="shared" si="1"/>
        <v>20</v>
      </c>
      <c r="K78" s="75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1:34" ht="25.5" customHeight="1">
      <c r="A79" s="7" t="s">
        <v>65</v>
      </c>
      <c r="B79" s="31">
        <v>5474.3</v>
      </c>
      <c r="C79" s="31">
        <v>1368.575</v>
      </c>
      <c r="D79" s="47"/>
      <c r="E79" s="47"/>
      <c r="F79" s="47"/>
      <c r="G79" s="52">
        <v>1094.8599999999999</v>
      </c>
      <c r="H79" s="63">
        <f t="shared" si="0"/>
        <v>80</v>
      </c>
      <c r="I79" s="63">
        <f t="shared" si="1"/>
        <v>20</v>
      </c>
      <c r="K79" s="76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1:34" ht="15" customHeight="1">
      <c r="A80" s="14"/>
      <c r="B80" s="34"/>
      <c r="C80" s="34"/>
      <c r="D80" s="61"/>
      <c r="E80" s="61"/>
      <c r="F80" s="61"/>
      <c r="G80" s="84"/>
      <c r="H80" s="64"/>
      <c r="I80" s="64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1:34" ht="15.75" customHeight="1" thickBot="1">
      <c r="A81" s="14"/>
      <c r="B81" s="34"/>
      <c r="C81" s="34"/>
      <c r="D81" s="61"/>
      <c r="E81" s="61"/>
      <c r="F81" s="61"/>
      <c r="G81" s="84"/>
      <c r="H81" s="64"/>
      <c r="I81" s="64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1:34" ht="26.25" customHeight="1" thickBot="1">
      <c r="A82" s="15" t="s">
        <v>66</v>
      </c>
      <c r="B82" s="35">
        <f>B83+B85+B88+B89</f>
        <v>235532.902</v>
      </c>
      <c r="C82" s="35">
        <f>C83+C85+C88+C89</f>
        <v>235532.902</v>
      </c>
      <c r="D82" s="88"/>
      <c r="E82" s="88"/>
      <c r="F82" s="88"/>
      <c r="G82" s="90">
        <f>G83+G85+G88+G89</f>
        <v>36380.127</v>
      </c>
      <c r="H82" s="66">
        <f>G82/C82*100</f>
        <v>15.445878979574582</v>
      </c>
      <c r="I82" s="66">
        <f>G82/B82*100</f>
        <v>15.445878979574582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1:34" ht="24.95" customHeight="1">
      <c r="A83" s="16" t="s">
        <v>67</v>
      </c>
      <c r="B83" s="87">
        <f>B84</f>
        <v>153426.79999999999</v>
      </c>
      <c r="C83" s="87">
        <f>C84</f>
        <v>153426.79999999999</v>
      </c>
      <c r="G83" s="53"/>
      <c r="H83" s="59" t="s">
        <v>87</v>
      </c>
      <c r="I83" s="59" t="s">
        <v>87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1:34" ht="24.95" customHeight="1">
      <c r="A84" s="13" t="s">
        <v>68</v>
      </c>
      <c r="B84" s="32">
        <v>153426.79999999999</v>
      </c>
      <c r="C84" s="32">
        <v>153426.79999999999</v>
      </c>
      <c r="G84" s="53"/>
      <c r="H84" s="59" t="s">
        <v>87</v>
      </c>
      <c r="I84" s="59" t="s">
        <v>87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1:34" ht="24.95" customHeight="1">
      <c r="A85" s="9" t="s">
        <v>69</v>
      </c>
      <c r="B85" s="31">
        <f>B86+B87</f>
        <v>55000</v>
      </c>
      <c r="C85" s="31">
        <f>C86+C87</f>
        <v>55000</v>
      </c>
      <c r="G85" s="54">
        <f>G86+G87</f>
        <v>9274.0250000000015</v>
      </c>
      <c r="H85" s="80">
        <f>G85/C85*100</f>
        <v>16.861863636363637</v>
      </c>
      <c r="I85" s="80">
        <f>G85/B85*100</f>
        <v>16.861863636363637</v>
      </c>
      <c r="K85" s="61"/>
      <c r="L85" s="61"/>
      <c r="M85" s="61" t="s">
        <v>79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1:34" ht="24.95" customHeight="1">
      <c r="A86" s="7" t="s">
        <v>70</v>
      </c>
      <c r="B86" s="31">
        <v>40000</v>
      </c>
      <c r="C86" s="31">
        <v>40000</v>
      </c>
      <c r="G86" s="54">
        <v>5175.2060000000001</v>
      </c>
      <c r="H86" s="80">
        <f t="shared" ref="H86:H87" si="2">G86/C86*100</f>
        <v>12.938015</v>
      </c>
      <c r="I86" s="80">
        <f t="shared" ref="I86:I87" si="3">G86/B86*100</f>
        <v>12.938015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1:34" ht="24.95" customHeight="1">
      <c r="A87" s="7" t="s">
        <v>71</v>
      </c>
      <c r="B87" s="31">
        <v>15000</v>
      </c>
      <c r="C87" s="31">
        <v>15000</v>
      </c>
      <c r="G87" s="54">
        <v>4098.8190000000004</v>
      </c>
      <c r="H87" s="80">
        <f t="shared" si="2"/>
        <v>27.32546</v>
      </c>
      <c r="I87" s="80">
        <f t="shared" si="3"/>
        <v>27.32546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1:34" ht="24.95" customHeight="1">
      <c r="A88" s="17" t="s">
        <v>72</v>
      </c>
      <c r="B88" s="32"/>
      <c r="C88" s="32"/>
      <c r="G88" s="53"/>
      <c r="H88" s="59" t="s">
        <v>87</v>
      </c>
      <c r="I88" s="59" t="s">
        <v>87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1:34" ht="24.95" customHeight="1">
      <c r="A89" s="18" t="s">
        <v>73</v>
      </c>
      <c r="B89" s="31">
        <f>B90+B91</f>
        <v>27106.101999999999</v>
      </c>
      <c r="C89" s="31">
        <f>C90+C91</f>
        <v>27106.101999999999</v>
      </c>
      <c r="G89" s="31">
        <f>G90+G91</f>
        <v>27106.101999999999</v>
      </c>
      <c r="H89" s="59" t="s">
        <v>87</v>
      </c>
      <c r="I89" s="59" t="s">
        <v>87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1:34" ht="24.95" customHeight="1">
      <c r="A90" s="7" t="s">
        <v>74</v>
      </c>
      <c r="B90" s="31">
        <v>27037.242999999999</v>
      </c>
      <c r="C90" s="31">
        <v>27037.242999999999</v>
      </c>
      <c r="G90" s="31">
        <v>27037.242999999999</v>
      </c>
      <c r="H90" s="59" t="s">
        <v>87</v>
      </c>
      <c r="I90" s="59" t="s">
        <v>87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1:34" ht="24.95" customHeight="1" thickBot="1">
      <c r="A91" s="19" t="s">
        <v>75</v>
      </c>
      <c r="B91" s="36">
        <v>68.858999999999995</v>
      </c>
      <c r="C91" s="36">
        <v>68.858999999999995</v>
      </c>
      <c r="G91" s="36">
        <v>68.858999999999995</v>
      </c>
      <c r="H91" s="59" t="s">
        <v>87</v>
      </c>
      <c r="I91" s="59" t="s">
        <v>87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spans="1:34" ht="23.25" customHeight="1" thickBot="1">
      <c r="A92" s="20" t="s">
        <v>76</v>
      </c>
      <c r="B92" s="58">
        <f>B16+B82</f>
        <v>1110609.602</v>
      </c>
      <c r="C92" s="58">
        <f>C82+C16</f>
        <v>454302.07700000005</v>
      </c>
      <c r="G92" s="55">
        <f>G82+G16</f>
        <v>239766.375</v>
      </c>
      <c r="H92" s="82">
        <f>G92/C92*100</f>
        <v>52.776860846269024</v>
      </c>
      <c r="I92" s="83">
        <f>G92/B92*100</f>
        <v>21.588717994894484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spans="1:34"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1:34"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1:34"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spans="1:34"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1:34"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spans="1:34">
      <c r="C98" s="42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1:34"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1:34" ht="15.75">
      <c r="A100" s="89"/>
      <c r="B100" s="91"/>
      <c r="C100" s="91"/>
      <c r="D100" s="91"/>
      <c r="E100" s="91"/>
      <c r="F100" s="91"/>
      <c r="G100" s="9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spans="1:34" ht="15.75">
      <c r="A101" s="89"/>
      <c r="B101" s="89"/>
      <c r="C101" s="89"/>
      <c r="D101" s="89"/>
      <c r="E101" s="89"/>
      <c r="F101" s="89"/>
      <c r="G101" s="89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spans="1:34" ht="15.75">
      <c r="A102" s="89"/>
      <c r="B102" s="89"/>
      <c r="C102" s="89"/>
      <c r="D102" s="89"/>
      <c r="E102" s="89"/>
      <c r="F102" s="89"/>
      <c r="G102" s="89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spans="1:34" ht="15.75">
      <c r="A103" s="89"/>
      <c r="B103" s="91"/>
      <c r="C103" s="91"/>
      <c r="D103" s="91"/>
      <c r="E103" s="91"/>
      <c r="F103" s="91"/>
      <c r="G103" s="9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spans="1:34" ht="15.75">
      <c r="A104" s="89"/>
      <c r="B104" s="89"/>
      <c r="C104" s="89"/>
      <c r="D104" s="89"/>
      <c r="E104" s="89"/>
      <c r="F104" s="89"/>
      <c r="G104" s="89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spans="1:34" ht="15.75">
      <c r="A105" s="89"/>
      <c r="B105" s="89"/>
      <c r="C105" s="89"/>
      <c r="D105" s="89"/>
      <c r="E105" s="89"/>
      <c r="F105" s="89"/>
      <c r="G105" s="89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spans="1:34" ht="15.75">
      <c r="A106" s="89"/>
      <c r="B106" s="91"/>
      <c r="C106" s="91"/>
      <c r="D106" s="91"/>
      <c r="E106" s="91"/>
      <c r="F106" s="91"/>
      <c r="G106" s="9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spans="1:34"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spans="1:34"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1:34"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1:34"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1:34"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1:34"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11:34"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11:34"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spans="11:34"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spans="11:34"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spans="11:34"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spans="11:34"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11:34"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spans="11:34"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spans="11:34"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spans="11:34"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spans="11:34"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spans="11:34"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spans="11:34"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spans="11:34"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spans="11:34"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11:34"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spans="11:34"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spans="11:34"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spans="11:34"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11:34"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spans="11:34"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spans="11:34"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spans="11:34"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spans="11:34"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spans="11:34"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spans="11:34"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spans="11:34"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spans="11:34"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spans="11:34"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spans="11:34"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spans="11:34"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spans="11:34"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spans="11:34"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spans="11:34"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spans="11:34"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spans="11:34"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spans="11:34"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spans="11:34"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11:34"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spans="11:34"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spans="11:34"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spans="11:34"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spans="11:34"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spans="11:34"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spans="11:34"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spans="11:34"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11:34"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spans="11:34"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spans="11:34"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spans="11:34"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spans="11:34"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1:34"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spans="11:34"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spans="11:34"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spans="11:34"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spans="11:34"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spans="11:34"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spans="11:34"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spans="11:34"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spans="11:34"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1:34"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spans="11:34"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spans="11:34"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spans="11:34"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spans="11:34"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spans="11:34"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spans="11:34"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spans="11:34"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spans="11:34"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spans="11:34"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spans="11:34"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spans="11:34"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spans="11:34"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spans="11:34"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spans="11:34"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spans="11:34"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spans="11:34"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spans="11:34"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spans="11:34"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spans="11:34"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spans="11:34"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spans="11:34"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spans="11:34"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spans="11:34"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spans="11:34"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spans="11:34"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spans="11:34"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spans="11:34"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spans="11:34"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spans="11:34"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spans="11:34"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spans="11:34"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spans="11:34"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spans="11:34"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spans="11:34"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  <row r="208" spans="11:34"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</row>
    <row r="209" spans="11:34"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</row>
    <row r="210" spans="11:34"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</row>
    <row r="211" spans="11:34"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</row>
    <row r="212" spans="11:34"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</row>
    <row r="213" spans="11:34"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</row>
    <row r="214" spans="11:34"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</row>
    <row r="215" spans="11:34"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</row>
    <row r="216" spans="11:34"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</row>
    <row r="217" spans="11:34"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</row>
    <row r="218" spans="11:34"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spans="11:34"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</row>
    <row r="220" spans="11:34"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spans="11:34"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</row>
    <row r="222" spans="11:34"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</row>
    <row r="223" spans="11:34"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</row>
    <row r="224" spans="11:34"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</row>
    <row r="225" spans="11:34"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spans="11:34"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</row>
    <row r="227" spans="11:34"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  <row r="228" spans="11:34"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</row>
    <row r="229" spans="11:34"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</row>
    <row r="230" spans="11:34"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</row>
    <row r="231" spans="11:34"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</row>
    <row r="232" spans="11:34"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</row>
    <row r="233" spans="11:34"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</row>
    <row r="234" spans="11:34"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</row>
    <row r="235" spans="11:34"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</row>
    <row r="236" spans="11:34"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</row>
    <row r="237" spans="11:34"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</row>
    <row r="238" spans="11:34"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</row>
    <row r="239" spans="11:34"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spans="11:34"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</row>
    <row r="241" spans="11:34"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</row>
    <row r="242" spans="11:34"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</row>
    <row r="243" spans="11:34"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</row>
    <row r="244" spans="11:34"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</row>
    <row r="245" spans="11:34"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</row>
    <row r="246" spans="11:34"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1:34"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</row>
    <row r="248" spans="11:34"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</row>
    <row r="249" spans="11:34"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1:34"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</row>
  </sheetData>
  <mergeCells count="14">
    <mergeCell ref="B100:G100"/>
    <mergeCell ref="B103:G103"/>
    <mergeCell ref="B106:G106"/>
    <mergeCell ref="I11:I15"/>
    <mergeCell ref="A1:I1"/>
    <mergeCell ref="A3:I3"/>
    <mergeCell ref="A5:I5"/>
    <mergeCell ref="A8:A15"/>
    <mergeCell ref="B8:B14"/>
    <mergeCell ref="C8:I10"/>
    <mergeCell ref="C11:C14"/>
    <mergeCell ref="B15:C15"/>
    <mergeCell ref="G11:G14"/>
    <mergeCell ref="H11:H15"/>
  </mergeCells>
  <pageMargins left="0.55000000000000004" right="0.37" top="0.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usrr</cp:lastModifiedBy>
  <cp:lastPrinted>2021-04-20T11:23:39Z</cp:lastPrinted>
  <dcterms:created xsi:type="dcterms:W3CDTF">2020-10-13T10:31:08Z</dcterms:created>
  <dcterms:modified xsi:type="dcterms:W3CDTF">2021-04-21T11:01:44Z</dcterms:modified>
</cp:coreProperties>
</file>